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zaplotna\Desktop\laboratorium 22\"/>
    </mc:Choice>
  </mc:AlternateContent>
  <bookViews>
    <workbookView xWindow="0" yWindow="0" windowWidth="28800" windowHeight="12435"/>
  </bookViews>
  <sheets>
    <sheet name="Zadanie_nr_1" sheetId="1" r:id="rId1"/>
    <sheet name="Załącznik_nr_2" sheetId="2" r:id="rId2"/>
    <sheet name="Zadanie_nr_3" sheetId="3" r:id="rId3"/>
    <sheet name="Zadanie_nr_4" sheetId="4" r:id="rId4"/>
    <sheet name="Zadanie_nr_5" sheetId="5" r:id="rId5"/>
    <sheet name="Zadanie_nr_6" sheetId="6" r:id="rId6"/>
    <sheet name="Zadanie_nr_7" sheetId="7" r:id="rId7"/>
    <sheet name="Sheet3" sheetId="8" state="hidden" r:id="rId8"/>
    <sheet name="Sheet4" sheetId="9" state="hidden" r:id="rId9"/>
    <sheet name="Sheet5" sheetId="10" state="hidden" r:id="rId10"/>
    <sheet name="Sheet2" sheetId="11" state="hidden" r:id="rId11"/>
    <sheet name="Sheet7" sheetId="12" state="hidden" r:id="rId12"/>
    <sheet name="roboczy" sheetId="13" state="hidden" r:id="rId13"/>
  </sheets>
  <calcPr calcId="152511" fullCalcOnLoad="1"/>
</workbook>
</file>

<file path=xl/calcChain.xml><?xml version="1.0" encoding="utf-8"?>
<calcChain xmlns="http://schemas.openxmlformats.org/spreadsheetml/2006/main">
  <c r="C10" i="10" l="1"/>
  <c r="C9" i="10"/>
  <c r="H177" i="8"/>
  <c r="H176" i="8"/>
  <c r="H172" i="8"/>
  <c r="C67" i="8"/>
  <c r="D66" i="8"/>
  <c r="E66" i="8" s="1"/>
  <c r="C66" i="8"/>
  <c r="E65" i="8"/>
  <c r="D65" i="8"/>
  <c r="C65" i="8"/>
  <c r="E64" i="8"/>
  <c r="D64" i="8"/>
  <c r="C64" i="8"/>
  <c r="D63" i="8"/>
  <c r="E63" i="8" s="1"/>
  <c r="C63" i="8"/>
  <c r="D62" i="8"/>
  <c r="E62" i="8" s="1"/>
  <c r="F62" i="8" s="1"/>
  <c r="C62" i="8"/>
  <c r="E61" i="8"/>
  <c r="D61" i="8"/>
  <c r="C61" i="8"/>
  <c r="E60" i="8"/>
  <c r="D60" i="8"/>
  <c r="C60" i="8"/>
  <c r="D59" i="8"/>
  <c r="E59" i="8" s="1"/>
  <c r="H59" i="8" s="1"/>
  <c r="K59" i="8" s="1"/>
  <c r="C59" i="8"/>
  <c r="D58" i="8"/>
  <c r="E58" i="8" s="1"/>
  <c r="C58" i="8"/>
  <c r="E57" i="8"/>
  <c r="D57" i="8"/>
  <c r="C57" i="8"/>
  <c r="E56" i="8"/>
  <c r="D56" i="8"/>
  <c r="C56" i="8"/>
  <c r="D55" i="8"/>
  <c r="E55" i="8" s="1"/>
  <c r="C55" i="8"/>
  <c r="D54" i="8"/>
  <c r="E54" i="8" s="1"/>
  <c r="F54" i="8" s="1"/>
  <c r="C54" i="8"/>
  <c r="E53" i="8"/>
  <c r="D53" i="8"/>
  <c r="C53" i="8"/>
  <c r="E52" i="8"/>
  <c r="D52" i="8"/>
  <c r="C52" i="8"/>
  <c r="D51" i="8"/>
  <c r="C51" i="8"/>
  <c r="E50" i="8"/>
  <c r="D50" i="8"/>
  <c r="C50" i="8"/>
  <c r="E49" i="8"/>
  <c r="D49" i="8"/>
  <c r="C49" i="8"/>
  <c r="D48" i="8"/>
  <c r="E48" i="8" s="1"/>
  <c r="H48" i="8" s="1"/>
  <c r="K48" i="8" s="1"/>
  <c r="C48" i="8"/>
  <c r="D47" i="8"/>
  <c r="E47" i="8" s="1"/>
  <c r="C47" i="8"/>
  <c r="E46" i="8"/>
  <c r="D46" i="8"/>
  <c r="C46" i="8"/>
  <c r="E45" i="8"/>
  <c r="D45" i="8"/>
  <c r="C45" i="8"/>
  <c r="D44" i="8"/>
  <c r="E44" i="8" s="1"/>
  <c r="C44" i="8"/>
  <c r="D43" i="8"/>
  <c r="E43" i="8" s="1"/>
  <c r="F43" i="8" s="1"/>
  <c r="C43" i="8"/>
  <c r="E42" i="8"/>
  <c r="D42" i="8"/>
  <c r="C42" i="8"/>
  <c r="E41" i="8"/>
  <c r="D41" i="8"/>
  <c r="C41" i="8"/>
  <c r="D40" i="8"/>
  <c r="E40" i="8" s="1"/>
  <c r="H40" i="8" s="1"/>
  <c r="K40" i="8" s="1"/>
  <c r="C40" i="8"/>
  <c r="D39" i="8"/>
  <c r="E39" i="8" s="1"/>
  <c r="C39" i="8"/>
  <c r="E38" i="8"/>
  <c r="D38" i="8"/>
  <c r="C38" i="8"/>
  <c r="E37" i="8"/>
  <c r="D37" i="8"/>
  <c r="C37" i="8"/>
  <c r="D36" i="8"/>
  <c r="E36" i="8" s="1"/>
  <c r="C36" i="8"/>
  <c r="D35" i="8"/>
  <c r="E35" i="8" s="1"/>
  <c r="F35" i="8" s="1"/>
  <c r="C35" i="8"/>
  <c r="E34" i="8"/>
  <c r="D34" i="8"/>
  <c r="C34" i="8"/>
  <c r="E33" i="8"/>
  <c r="D33" i="8"/>
  <c r="C33" i="8"/>
  <c r="D32" i="8"/>
  <c r="E32" i="8" s="1"/>
  <c r="H32" i="8" s="1"/>
  <c r="K32" i="8" s="1"/>
  <c r="C32" i="8"/>
  <c r="D31" i="8"/>
  <c r="E31" i="8" s="1"/>
  <c r="C31" i="8"/>
  <c r="E30" i="8"/>
  <c r="D30" i="8"/>
  <c r="C30" i="8"/>
  <c r="E29" i="8"/>
  <c r="D29" i="8"/>
  <c r="C29" i="8"/>
  <c r="D28" i="8"/>
  <c r="E28" i="8" s="1"/>
  <c r="C28" i="8"/>
  <c r="D27" i="8"/>
  <c r="E27" i="8" s="1"/>
  <c r="F27" i="8" s="1"/>
  <c r="C27" i="8"/>
  <c r="E26" i="8"/>
  <c r="D26" i="8"/>
  <c r="C26" i="8"/>
  <c r="E25" i="8"/>
  <c r="D25" i="8"/>
  <c r="C25" i="8"/>
  <c r="D24" i="8"/>
  <c r="E24" i="8" s="1"/>
  <c r="H24" i="8" s="1"/>
  <c r="K24" i="8" s="1"/>
  <c r="C24" i="8"/>
  <c r="D23" i="8"/>
  <c r="E23" i="8" s="1"/>
  <c r="C23" i="8"/>
  <c r="E22" i="8"/>
  <c r="D22" i="8"/>
  <c r="C22" i="8"/>
  <c r="E21" i="8"/>
  <c r="D21" i="8"/>
  <c r="C21" i="8"/>
  <c r="D20" i="8"/>
  <c r="E20" i="8" s="1"/>
  <c r="C20" i="8"/>
  <c r="D19" i="8"/>
  <c r="E19" i="8" s="1"/>
  <c r="F19" i="8" s="1"/>
  <c r="C19" i="8"/>
  <c r="E18" i="8"/>
  <c r="D18" i="8"/>
  <c r="C18" i="8"/>
  <c r="E17" i="8"/>
  <c r="D17" i="8"/>
  <c r="C17" i="8"/>
  <c r="D16" i="8"/>
  <c r="E16" i="8" s="1"/>
  <c r="H16" i="8" s="1"/>
  <c r="K16" i="8" s="1"/>
  <c r="C16" i="8"/>
  <c r="D15" i="8"/>
  <c r="E15" i="8" s="1"/>
  <c r="C15" i="8"/>
  <c r="E14" i="8"/>
  <c r="D14" i="8"/>
  <c r="C14" i="8"/>
  <c r="E13" i="8"/>
  <c r="D13" i="8"/>
  <c r="C13" i="8"/>
  <c r="D12" i="8"/>
  <c r="E12" i="8" s="1"/>
  <c r="C12" i="8"/>
  <c r="D11" i="8"/>
  <c r="E11" i="8" s="1"/>
  <c r="F11" i="8" s="1"/>
  <c r="C11" i="8"/>
  <c r="E10" i="8"/>
  <c r="D10" i="8"/>
  <c r="C10" i="8"/>
  <c r="E9" i="8"/>
  <c r="D9" i="8"/>
  <c r="C9" i="8"/>
  <c r="D8" i="8"/>
  <c r="E8" i="8" s="1"/>
  <c r="H8" i="8" s="1"/>
  <c r="K8" i="8" s="1"/>
  <c r="C8" i="8"/>
  <c r="D7" i="8"/>
  <c r="E7" i="8" s="1"/>
  <c r="C7" i="8"/>
  <c r="E6" i="8"/>
  <c r="D6" i="8"/>
  <c r="C6" i="8"/>
  <c r="E5" i="8"/>
  <c r="D5" i="8"/>
  <c r="C5" i="8"/>
  <c r="D4" i="8"/>
  <c r="E4" i="8" s="1"/>
  <c r="C4" i="8"/>
  <c r="I73" i="13"/>
  <c r="G73" i="13"/>
  <c r="D73" i="13"/>
  <c r="H73" i="13" s="1"/>
  <c r="G72" i="13"/>
  <c r="I72" i="13" s="1"/>
  <c r="D72" i="13"/>
  <c r="H72" i="13" s="1"/>
  <c r="H71" i="13"/>
  <c r="G71" i="13"/>
  <c r="I71" i="13" s="1"/>
  <c r="D71" i="13"/>
  <c r="I70" i="13"/>
  <c r="H70" i="13"/>
  <c r="G70" i="13"/>
  <c r="D70" i="13"/>
  <c r="I69" i="13"/>
  <c r="G69" i="13"/>
  <c r="D69" i="13"/>
  <c r="H69" i="13" s="1"/>
  <c r="G68" i="13"/>
  <c r="I68" i="13" s="1"/>
  <c r="D68" i="13"/>
  <c r="H68" i="13" s="1"/>
  <c r="H67" i="13"/>
  <c r="G67" i="13"/>
  <c r="I67" i="13" s="1"/>
  <c r="D67" i="13"/>
  <c r="I66" i="13"/>
  <c r="H66" i="13"/>
  <c r="G66" i="13"/>
  <c r="D66" i="13"/>
  <c r="I65" i="13"/>
  <c r="G65" i="13"/>
  <c r="D65" i="13"/>
  <c r="H65" i="13" s="1"/>
  <c r="G64" i="13"/>
  <c r="I64" i="13" s="1"/>
  <c r="D64" i="13"/>
  <c r="H64" i="13" s="1"/>
  <c r="H63" i="13"/>
  <c r="G63" i="13"/>
  <c r="I63" i="13" s="1"/>
  <c r="H62" i="13"/>
  <c r="G62" i="13"/>
  <c r="I62" i="13" s="1"/>
  <c r="D62" i="13"/>
  <c r="I61" i="13"/>
  <c r="H61" i="13"/>
  <c r="G61" i="13"/>
  <c r="D61" i="13"/>
  <c r="I60" i="13"/>
  <c r="G60" i="13"/>
  <c r="D60" i="13"/>
  <c r="H60" i="13" s="1"/>
  <c r="G59" i="13"/>
  <c r="I59" i="13" s="1"/>
  <c r="D59" i="13"/>
  <c r="H59" i="13" s="1"/>
  <c r="H58" i="13"/>
  <c r="G58" i="13"/>
  <c r="I58" i="13" s="1"/>
  <c r="D58" i="13"/>
  <c r="I57" i="13"/>
  <c r="H57" i="13"/>
  <c r="G57" i="13"/>
  <c r="D57" i="13"/>
  <c r="I56" i="13"/>
  <c r="G56" i="13"/>
  <c r="D56" i="13"/>
  <c r="H56" i="13" s="1"/>
  <c r="G55" i="13"/>
  <c r="I55" i="13" s="1"/>
  <c r="D55" i="13"/>
  <c r="H55" i="13" s="1"/>
  <c r="H54" i="13"/>
  <c r="G54" i="13"/>
  <c r="I54" i="13" s="1"/>
  <c r="D54" i="13"/>
  <c r="I53" i="13"/>
  <c r="H53" i="13"/>
  <c r="G53" i="13"/>
  <c r="D53" i="13"/>
  <c r="I52" i="13"/>
  <c r="G52" i="13"/>
  <c r="D52" i="13"/>
  <c r="H52" i="13" s="1"/>
  <c r="G51" i="13"/>
  <c r="I51" i="13" s="1"/>
  <c r="D51" i="13"/>
  <c r="H51" i="13" s="1"/>
  <c r="H50" i="13"/>
  <c r="G50" i="13"/>
  <c r="I50" i="13" s="1"/>
  <c r="D50" i="13"/>
  <c r="I49" i="13"/>
  <c r="H49" i="13"/>
  <c r="G49" i="13"/>
  <c r="D49" i="13"/>
  <c r="I48" i="13"/>
  <c r="G48" i="13"/>
  <c r="D48" i="13"/>
  <c r="H48" i="13" s="1"/>
  <c r="G47" i="13"/>
  <c r="I47" i="13" s="1"/>
  <c r="D47" i="13"/>
  <c r="H47" i="13" s="1"/>
  <c r="H46" i="13"/>
  <c r="G46" i="13"/>
  <c r="I46" i="13" s="1"/>
  <c r="D46" i="13"/>
  <c r="I45" i="13"/>
  <c r="H45" i="13"/>
  <c r="G45" i="13"/>
  <c r="D45" i="13"/>
  <c r="I44" i="13"/>
  <c r="G44" i="13"/>
  <c r="D44" i="13"/>
  <c r="H44" i="13" s="1"/>
  <c r="G43" i="13"/>
  <c r="I43" i="13" s="1"/>
  <c r="D43" i="13"/>
  <c r="H43" i="13" s="1"/>
  <c r="H42" i="13"/>
  <c r="G42" i="13"/>
  <c r="I42" i="13" s="1"/>
  <c r="D42" i="13"/>
  <c r="I41" i="13"/>
  <c r="H41" i="13"/>
  <c r="G41" i="13"/>
  <c r="D41" i="13"/>
  <c r="I40" i="13"/>
  <c r="G40" i="13"/>
  <c r="D40" i="13"/>
  <c r="H40" i="13" s="1"/>
  <c r="G39" i="13"/>
  <c r="I39" i="13" s="1"/>
  <c r="D39" i="13"/>
  <c r="H39" i="13" s="1"/>
  <c r="H38" i="13"/>
  <c r="G38" i="13"/>
  <c r="I38" i="13" s="1"/>
  <c r="D38" i="13"/>
  <c r="I37" i="13"/>
  <c r="H37" i="13"/>
  <c r="G37" i="13"/>
  <c r="I36" i="13"/>
  <c r="H36" i="13"/>
  <c r="G36" i="13"/>
  <c r="D36" i="13"/>
  <c r="I35" i="13"/>
  <c r="G35" i="13"/>
  <c r="D35" i="13"/>
  <c r="H35" i="13" s="1"/>
  <c r="G34" i="13"/>
  <c r="I34" i="13" s="1"/>
  <c r="D34" i="13"/>
  <c r="H34" i="13" s="1"/>
  <c r="H33" i="13"/>
  <c r="G33" i="13"/>
  <c r="I33" i="13" s="1"/>
  <c r="D33" i="13"/>
  <c r="I32" i="13"/>
  <c r="H32" i="13"/>
  <c r="G32" i="13"/>
  <c r="D32" i="13"/>
  <c r="I31" i="13"/>
  <c r="G31" i="13"/>
  <c r="D31" i="13"/>
  <c r="H31" i="13" s="1"/>
  <c r="Q30" i="13"/>
  <c r="H30" i="13"/>
  <c r="G30" i="13"/>
  <c r="I30" i="13" s="1"/>
  <c r="D30" i="13"/>
  <c r="AG27" i="13"/>
  <c r="AG28" i="13" s="1"/>
  <c r="AG29" i="13" s="1"/>
  <c r="Y27" i="13"/>
  <c r="Y28" i="13" s="1"/>
  <c r="Y29" i="13" s="1"/>
  <c r="Q26" i="13"/>
  <c r="Q27" i="13" s="1"/>
  <c r="Q25" i="13"/>
  <c r="I25" i="13"/>
  <c r="H25" i="13"/>
  <c r="G25" i="13"/>
  <c r="O24" i="13"/>
  <c r="H24" i="13"/>
  <c r="G24" i="13"/>
  <c r="I24" i="13" s="1"/>
  <c r="H23" i="13"/>
  <c r="G23" i="13"/>
  <c r="I23" i="13" s="1"/>
  <c r="O22" i="13"/>
  <c r="H22" i="13"/>
  <c r="G22" i="13"/>
  <c r="I22" i="13" s="1"/>
  <c r="O21" i="13"/>
  <c r="I21" i="13"/>
  <c r="H21" i="13"/>
  <c r="G21" i="13"/>
  <c r="O20" i="13"/>
  <c r="I20" i="13"/>
  <c r="H20" i="13"/>
  <c r="G20" i="13"/>
  <c r="O19" i="13"/>
  <c r="H19" i="13"/>
  <c r="G19" i="13"/>
  <c r="I19" i="13" s="1"/>
  <c r="O18" i="13"/>
  <c r="H18" i="13"/>
  <c r="G18" i="13"/>
  <c r="I18" i="13" s="1"/>
  <c r="O17" i="13"/>
  <c r="I17" i="13"/>
  <c r="H17" i="13"/>
  <c r="G17" i="13"/>
  <c r="O16" i="13"/>
  <c r="I16" i="13"/>
  <c r="H16" i="13"/>
  <c r="G16" i="13"/>
  <c r="U15" i="13"/>
  <c r="T15" i="13"/>
  <c r="S15" i="13"/>
  <c r="O15" i="13"/>
  <c r="I15" i="13"/>
  <c r="H15" i="13"/>
  <c r="G15" i="13"/>
  <c r="O14" i="13"/>
  <c r="H14" i="13"/>
  <c r="G14" i="13"/>
  <c r="I14" i="13" s="1"/>
  <c r="O13" i="13"/>
  <c r="H13" i="13"/>
  <c r="G13" i="13"/>
  <c r="I13" i="13" s="1"/>
  <c r="H12" i="13"/>
  <c r="G12" i="13"/>
  <c r="I12" i="13" s="1"/>
  <c r="O11" i="13"/>
  <c r="I11" i="13"/>
  <c r="H11" i="13"/>
  <c r="G11" i="13"/>
  <c r="O10" i="13"/>
  <c r="I10" i="13"/>
  <c r="H10" i="13"/>
  <c r="G10" i="13"/>
  <c r="O9" i="13"/>
  <c r="H9" i="13"/>
  <c r="G9" i="13"/>
  <c r="I9" i="13" s="1"/>
  <c r="O8" i="13"/>
  <c r="O26" i="13" s="1"/>
  <c r="O27" i="13" s="1"/>
  <c r="H8" i="13"/>
  <c r="G8" i="13"/>
  <c r="I8" i="13" s="1"/>
  <c r="H7" i="13"/>
  <c r="G7" i="13"/>
  <c r="I7" i="13" s="1"/>
  <c r="H6" i="13"/>
  <c r="G6" i="13"/>
  <c r="I6" i="13" s="1"/>
  <c r="H5" i="13"/>
  <c r="G5" i="13"/>
  <c r="I5" i="13" s="1"/>
  <c r="A5" i="13"/>
  <c r="A6" i="13" s="1"/>
  <c r="A7" i="13" s="1"/>
  <c r="A8" i="13" s="1"/>
  <c r="A9" i="13" s="1"/>
  <c r="A10" i="13" s="1"/>
  <c r="A11" i="13" s="1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30" i="13" s="1"/>
  <c r="A31" i="13" s="1"/>
  <c r="A32" i="13" s="1"/>
  <c r="A33" i="13" s="1"/>
  <c r="A34" i="13" s="1"/>
  <c r="A35" i="13" s="1"/>
  <c r="A36" i="13" s="1"/>
  <c r="A37" i="13" s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A50" i="13" s="1"/>
  <c r="A51" i="13" s="1"/>
  <c r="A52" i="13" s="1"/>
  <c r="A53" i="13" s="1"/>
  <c r="A54" i="13" s="1"/>
  <c r="A55" i="13" s="1"/>
  <c r="A56" i="13" s="1"/>
  <c r="A57" i="13" s="1"/>
  <c r="A58" i="13" s="1"/>
  <c r="A59" i="13" s="1"/>
  <c r="A60" i="13" s="1"/>
  <c r="A61" i="13" s="1"/>
  <c r="A62" i="13" s="1"/>
  <c r="A63" i="13" s="1"/>
  <c r="A64" i="13" s="1"/>
  <c r="A65" i="13" s="1"/>
  <c r="A66" i="13" s="1"/>
  <c r="H4" i="13"/>
  <c r="G4" i="13"/>
  <c r="I4" i="13" s="1"/>
  <c r="E25" i="12"/>
  <c r="I25" i="12" s="1"/>
  <c r="J25" i="12" s="1"/>
  <c r="E23" i="12"/>
  <c r="F23" i="12" s="1"/>
  <c r="G23" i="12" s="1"/>
  <c r="E22" i="12"/>
  <c r="F22" i="12" s="1"/>
  <c r="G22" i="12" s="1"/>
  <c r="E20" i="12"/>
  <c r="F20" i="12" s="1"/>
  <c r="G20" i="12" s="1"/>
  <c r="E17" i="12"/>
  <c r="F17" i="12" s="1"/>
  <c r="G17" i="12" s="1"/>
  <c r="G12" i="12"/>
  <c r="I12" i="12" s="1"/>
  <c r="J12" i="12" s="1"/>
  <c r="J11" i="12"/>
  <c r="I11" i="12"/>
  <c r="G11" i="12"/>
  <c r="I10" i="12"/>
  <c r="J10" i="12" s="1"/>
  <c r="G10" i="12"/>
  <c r="G9" i="12"/>
  <c r="I9" i="12" s="1"/>
  <c r="J9" i="12" s="1"/>
  <c r="G8" i="12"/>
  <c r="I8" i="12" s="1"/>
  <c r="J8" i="12" s="1"/>
  <c r="J7" i="12"/>
  <c r="I7" i="12"/>
  <c r="G7" i="12"/>
  <c r="I6" i="12"/>
  <c r="J6" i="12" s="1"/>
  <c r="G6" i="12"/>
  <c r="C18" i="10"/>
  <c r="E18" i="10" s="1"/>
  <c r="H174" i="8" s="1"/>
  <c r="D17" i="10"/>
  <c r="C17" i="10"/>
  <c r="E17" i="10" s="1"/>
  <c r="H173" i="8" s="1"/>
  <c r="K173" i="8" s="1"/>
  <c r="D16" i="10"/>
  <c r="C16" i="10"/>
  <c r="E16" i="10" s="1"/>
  <c r="H170" i="8" s="1"/>
  <c r="D15" i="10"/>
  <c r="C15" i="10"/>
  <c r="E15" i="10" s="1"/>
  <c r="H169" i="8" s="1"/>
  <c r="K169" i="8" s="1"/>
  <c r="E14" i="10"/>
  <c r="H168" i="8" s="1"/>
  <c r="K168" i="8" s="1"/>
  <c r="D14" i="10"/>
  <c r="C14" i="10"/>
  <c r="I15" i="9"/>
  <c r="G15" i="9"/>
  <c r="E15" i="9"/>
  <c r="I14" i="9"/>
  <c r="C14" i="9"/>
  <c r="C15" i="9" s="1"/>
  <c r="K177" i="8"/>
  <c r="K176" i="8"/>
  <c r="H175" i="8"/>
  <c r="K175" i="8" s="1"/>
  <c r="K174" i="8"/>
  <c r="K172" i="8"/>
  <c r="K171" i="8"/>
  <c r="K170" i="8"/>
  <c r="H167" i="8"/>
  <c r="H166" i="8"/>
  <c r="H165" i="8"/>
  <c r="H164" i="8"/>
  <c r="H163" i="8"/>
  <c r="K163" i="8" s="1"/>
  <c r="H162" i="8"/>
  <c r="K162" i="8" s="1"/>
  <c r="K161" i="8"/>
  <c r="H161" i="8"/>
  <c r="H160" i="8"/>
  <c r="K160" i="8" s="1"/>
  <c r="K159" i="8"/>
  <c r="H159" i="8"/>
  <c r="H158" i="8"/>
  <c r="K158" i="8" s="1"/>
  <c r="H157" i="8"/>
  <c r="K157" i="8" s="1"/>
  <c r="H156" i="8"/>
  <c r="K156" i="8" s="1"/>
  <c r="H155" i="8"/>
  <c r="K155" i="8" s="1"/>
  <c r="H154" i="8"/>
  <c r="K154" i="8" s="1"/>
  <c r="K153" i="8"/>
  <c r="H153" i="8"/>
  <c r="H152" i="8"/>
  <c r="K152" i="8" s="1"/>
  <c r="K151" i="8"/>
  <c r="H151" i="8"/>
  <c r="H150" i="8"/>
  <c r="K150" i="8" s="1"/>
  <c r="H149" i="8"/>
  <c r="K149" i="8" s="1"/>
  <c r="H148" i="8"/>
  <c r="K148" i="8" s="1"/>
  <c r="H147" i="8"/>
  <c r="K147" i="8" s="1"/>
  <c r="H146" i="8"/>
  <c r="K146" i="8" s="1"/>
  <c r="K145" i="8"/>
  <c r="H145" i="8"/>
  <c r="H144" i="8"/>
  <c r="K144" i="8" s="1"/>
  <c r="K143" i="8"/>
  <c r="H143" i="8"/>
  <c r="H142" i="8"/>
  <c r="K142" i="8" s="1"/>
  <c r="H141" i="8"/>
  <c r="K141" i="8" s="1"/>
  <c r="H140" i="8"/>
  <c r="K140" i="8" s="1"/>
  <c r="H139" i="8"/>
  <c r="K139" i="8" s="1"/>
  <c r="H138" i="8"/>
  <c r="K138" i="8" s="1"/>
  <c r="K137" i="8"/>
  <c r="H137" i="8"/>
  <c r="H136" i="8"/>
  <c r="K136" i="8" s="1"/>
  <c r="K135" i="8"/>
  <c r="H135" i="8"/>
  <c r="H134" i="8"/>
  <c r="K134" i="8" s="1"/>
  <c r="H133" i="8"/>
  <c r="K133" i="8" s="1"/>
  <c r="H132" i="8"/>
  <c r="K132" i="8" s="1"/>
  <c r="H131" i="8"/>
  <c r="K131" i="8" s="1"/>
  <c r="H130" i="8"/>
  <c r="K130" i="8" s="1"/>
  <c r="K129" i="8"/>
  <c r="H129" i="8"/>
  <c r="H128" i="8"/>
  <c r="K128" i="8" s="1"/>
  <c r="K127" i="8"/>
  <c r="H127" i="8"/>
  <c r="H126" i="8"/>
  <c r="K126" i="8" s="1"/>
  <c r="H125" i="8"/>
  <c r="K125" i="8" s="1"/>
  <c r="H124" i="8"/>
  <c r="K124" i="8" s="1"/>
  <c r="H123" i="8"/>
  <c r="K123" i="8" s="1"/>
  <c r="H122" i="8"/>
  <c r="K122" i="8" s="1"/>
  <c r="K121" i="8"/>
  <c r="H121" i="8"/>
  <c r="H120" i="8"/>
  <c r="K120" i="8" s="1"/>
  <c r="K119" i="8"/>
  <c r="H119" i="8"/>
  <c r="H118" i="8"/>
  <c r="K118" i="8" s="1"/>
  <c r="H117" i="8"/>
  <c r="K117" i="8" s="1"/>
  <c r="H116" i="8"/>
  <c r="K116" i="8" s="1"/>
  <c r="H115" i="8"/>
  <c r="K115" i="8" s="1"/>
  <c r="H114" i="8"/>
  <c r="K114" i="8" s="1"/>
  <c r="K113" i="8"/>
  <c r="H113" i="8"/>
  <c r="H112" i="8"/>
  <c r="K112" i="8" s="1"/>
  <c r="K111" i="8"/>
  <c r="H111" i="8"/>
  <c r="H110" i="8"/>
  <c r="K110" i="8" s="1"/>
  <c r="K109" i="8"/>
  <c r="H109" i="8"/>
  <c r="H108" i="8"/>
  <c r="K108" i="8" s="1"/>
  <c r="K107" i="8"/>
  <c r="H107" i="8"/>
  <c r="H106" i="8"/>
  <c r="K106" i="8" s="1"/>
  <c r="K105" i="8"/>
  <c r="H105" i="8"/>
  <c r="H104" i="8"/>
  <c r="K104" i="8" s="1"/>
  <c r="K103" i="8"/>
  <c r="H103" i="8"/>
  <c r="H102" i="8"/>
  <c r="K102" i="8" s="1"/>
  <c r="K101" i="8"/>
  <c r="H101" i="8"/>
  <c r="H100" i="8"/>
  <c r="K100" i="8" s="1"/>
  <c r="K99" i="8"/>
  <c r="H99" i="8"/>
  <c r="H98" i="8"/>
  <c r="K98" i="8" s="1"/>
  <c r="K97" i="8"/>
  <c r="H97" i="8"/>
  <c r="H96" i="8"/>
  <c r="K96" i="8" s="1"/>
  <c r="K95" i="8"/>
  <c r="H95" i="8"/>
  <c r="H94" i="8"/>
  <c r="K94" i="8" s="1"/>
  <c r="K93" i="8"/>
  <c r="H93" i="8"/>
  <c r="H92" i="8"/>
  <c r="K92" i="8" s="1"/>
  <c r="K91" i="8"/>
  <c r="H91" i="8"/>
  <c r="H90" i="8"/>
  <c r="K90" i="8" s="1"/>
  <c r="K89" i="8"/>
  <c r="H89" i="8"/>
  <c r="H88" i="8"/>
  <c r="K88" i="8" s="1"/>
  <c r="K87" i="8"/>
  <c r="H87" i="8"/>
  <c r="H86" i="8"/>
  <c r="K86" i="8" s="1"/>
  <c r="K85" i="8"/>
  <c r="H85" i="8"/>
  <c r="H84" i="8"/>
  <c r="K84" i="8" s="1"/>
  <c r="K83" i="8"/>
  <c r="H83" i="8"/>
  <c r="H82" i="8"/>
  <c r="K82" i="8" s="1"/>
  <c r="K81" i="8"/>
  <c r="H81" i="8"/>
  <c r="H80" i="8"/>
  <c r="K80" i="8" s="1"/>
  <c r="K79" i="8"/>
  <c r="H79" i="8"/>
  <c r="H78" i="8"/>
  <c r="K78" i="8" s="1"/>
  <c r="K77" i="8"/>
  <c r="H77" i="8"/>
  <c r="H76" i="8"/>
  <c r="K76" i="8" s="1"/>
  <c r="K75" i="8"/>
  <c r="H75" i="8"/>
  <c r="H74" i="8"/>
  <c r="K74" i="8" s="1"/>
  <c r="K73" i="8"/>
  <c r="H73" i="8"/>
  <c r="H72" i="8"/>
  <c r="K72" i="8" s="1"/>
  <c r="K71" i="8"/>
  <c r="H71" i="8"/>
  <c r="H70" i="8"/>
  <c r="K70" i="8" s="1"/>
  <c r="K178" i="8" s="1"/>
  <c r="E67" i="8"/>
  <c r="D67" i="8"/>
  <c r="H66" i="8"/>
  <c r="F66" i="8"/>
  <c r="H65" i="8"/>
  <c r="F65" i="8"/>
  <c r="K64" i="8"/>
  <c r="H64" i="8"/>
  <c r="F64" i="8"/>
  <c r="K63" i="8"/>
  <c r="H63" i="8"/>
  <c r="F63" i="8"/>
  <c r="H62" i="8"/>
  <c r="K62" i="8" s="1"/>
  <c r="H61" i="8"/>
  <c r="K61" i="8" s="1"/>
  <c r="F61" i="8"/>
  <c r="K60" i="8"/>
  <c r="H60" i="8"/>
  <c r="F60" i="8"/>
  <c r="H58" i="8"/>
  <c r="K58" i="8" s="1"/>
  <c r="F58" i="8"/>
  <c r="H57" i="8"/>
  <c r="K57" i="8" s="1"/>
  <c r="F57" i="8"/>
  <c r="K56" i="8"/>
  <c r="H56" i="8"/>
  <c r="F56" i="8"/>
  <c r="K55" i="8"/>
  <c r="H55" i="8"/>
  <c r="F55" i="8"/>
  <c r="H54" i="8"/>
  <c r="K54" i="8" s="1"/>
  <c r="H53" i="8"/>
  <c r="K53" i="8" s="1"/>
  <c r="F53" i="8"/>
  <c r="K52" i="8"/>
  <c r="H52" i="8"/>
  <c r="F52" i="8"/>
  <c r="H51" i="8"/>
  <c r="K51" i="8" s="1"/>
  <c r="F51" i="8"/>
  <c r="H50" i="8"/>
  <c r="K50" i="8" s="1"/>
  <c r="F50" i="8"/>
  <c r="H49" i="8"/>
  <c r="K49" i="8" s="1"/>
  <c r="F49" i="8"/>
  <c r="H47" i="8"/>
  <c r="K47" i="8" s="1"/>
  <c r="F47" i="8"/>
  <c r="H46" i="8"/>
  <c r="K46" i="8" s="1"/>
  <c r="F46" i="8"/>
  <c r="H45" i="8"/>
  <c r="K45" i="8" s="1"/>
  <c r="F45" i="8"/>
  <c r="K44" i="8"/>
  <c r="H44" i="8"/>
  <c r="F44" i="8"/>
  <c r="H43" i="8"/>
  <c r="K43" i="8" s="1"/>
  <c r="H42" i="8"/>
  <c r="K42" i="8" s="1"/>
  <c r="F42" i="8"/>
  <c r="H41" i="8"/>
  <c r="K41" i="8" s="1"/>
  <c r="F41" i="8"/>
  <c r="H39" i="8"/>
  <c r="K39" i="8" s="1"/>
  <c r="F39" i="8"/>
  <c r="H38" i="8"/>
  <c r="K38" i="8" s="1"/>
  <c r="F38" i="8"/>
  <c r="H37" i="8"/>
  <c r="K37" i="8" s="1"/>
  <c r="F37" i="8"/>
  <c r="K36" i="8"/>
  <c r="H36" i="8"/>
  <c r="F36" i="8"/>
  <c r="H35" i="8"/>
  <c r="K35" i="8" s="1"/>
  <c r="H34" i="8"/>
  <c r="K34" i="8" s="1"/>
  <c r="F34" i="8"/>
  <c r="H33" i="8"/>
  <c r="K33" i="8" s="1"/>
  <c r="F33" i="8"/>
  <c r="H31" i="8"/>
  <c r="K31" i="8" s="1"/>
  <c r="F31" i="8"/>
  <c r="H30" i="8"/>
  <c r="K30" i="8" s="1"/>
  <c r="F30" i="8"/>
  <c r="H29" i="8"/>
  <c r="K29" i="8" s="1"/>
  <c r="F29" i="8"/>
  <c r="K28" i="8"/>
  <c r="H28" i="8"/>
  <c r="F28" i="8"/>
  <c r="H27" i="8"/>
  <c r="K27" i="8" s="1"/>
  <c r="H26" i="8"/>
  <c r="K26" i="8" s="1"/>
  <c r="F26" i="8"/>
  <c r="H25" i="8"/>
  <c r="K25" i="8" s="1"/>
  <c r="F25" i="8"/>
  <c r="H23" i="8"/>
  <c r="K23" i="8" s="1"/>
  <c r="F23" i="8"/>
  <c r="H22" i="8"/>
  <c r="K22" i="8" s="1"/>
  <c r="F22" i="8"/>
  <c r="H21" i="8"/>
  <c r="K21" i="8" s="1"/>
  <c r="F21" i="8"/>
  <c r="K20" i="8"/>
  <c r="H20" i="8"/>
  <c r="F20" i="8"/>
  <c r="H19" i="8"/>
  <c r="K19" i="8" s="1"/>
  <c r="H18" i="8"/>
  <c r="K18" i="8" s="1"/>
  <c r="F18" i="8"/>
  <c r="H17" i="8"/>
  <c r="K17" i="8" s="1"/>
  <c r="F17" i="8"/>
  <c r="H15" i="8"/>
  <c r="K15" i="8" s="1"/>
  <c r="F15" i="8"/>
  <c r="H14" i="8"/>
  <c r="K14" i="8" s="1"/>
  <c r="F14" i="8"/>
  <c r="H13" i="8"/>
  <c r="K13" i="8" s="1"/>
  <c r="F13" i="8"/>
  <c r="K12" i="8"/>
  <c r="H12" i="8"/>
  <c r="F12" i="8"/>
  <c r="H11" i="8"/>
  <c r="K11" i="8" s="1"/>
  <c r="H10" i="8"/>
  <c r="K10" i="8" s="1"/>
  <c r="F10" i="8"/>
  <c r="H9" i="8"/>
  <c r="K9" i="8" s="1"/>
  <c r="F9" i="8"/>
  <c r="H7" i="8"/>
  <c r="K7" i="8" s="1"/>
  <c r="F7" i="8"/>
  <c r="H6" i="8"/>
  <c r="K6" i="8" s="1"/>
  <c r="F6" i="8"/>
  <c r="H5" i="8"/>
  <c r="K5" i="8" s="1"/>
  <c r="F5" i="8"/>
  <c r="K4" i="8"/>
  <c r="K68" i="8" s="1"/>
  <c r="K179" i="8" s="1"/>
  <c r="H4" i="8"/>
  <c r="H67" i="8" s="1"/>
  <c r="F4" i="8"/>
  <c r="F67" i="8" s="1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38" i="2"/>
  <c r="D37" i="2"/>
  <c r="D36" i="2"/>
  <c r="D35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2" i="2"/>
  <c r="D11" i="2"/>
  <c r="D10" i="2"/>
  <c r="D9" i="2"/>
  <c r="D8" i="2"/>
  <c r="D7" i="2"/>
  <c r="D6" i="2"/>
  <c r="D5" i="2"/>
  <c r="D4" i="2"/>
  <c r="K180" i="8" l="1"/>
  <c r="K190" i="8" s="1"/>
  <c r="K189" i="8"/>
  <c r="K181" i="8"/>
  <c r="K191" i="8" s="1"/>
  <c r="A68" i="13"/>
  <c r="A69" i="13" s="1"/>
  <c r="A70" i="13" s="1"/>
  <c r="A71" i="13" s="1"/>
  <c r="A72" i="13" s="1"/>
  <c r="A73" i="13" s="1"/>
  <c r="A67" i="13"/>
  <c r="F8" i="8"/>
  <c r="F16" i="8"/>
  <c r="F24" i="8"/>
  <c r="F32" i="8"/>
  <c r="F40" i="8"/>
  <c r="F48" i="8"/>
  <c r="F59" i="8"/>
  <c r="I74" i="13"/>
  <c r="H74" i="13"/>
</calcChain>
</file>

<file path=xl/comments1.xml><?xml version="1.0" encoding="utf-8"?>
<comments xmlns="http://schemas.openxmlformats.org/spreadsheetml/2006/main">
  <authors>
    <author/>
  </authors>
  <commentList>
    <comment ref="A26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Not yet released for all geographies</t>
        </r>
      </text>
    </comment>
    <comment ref="A4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Not yet released for all geographies</t>
        </r>
      </text>
    </comment>
    <comment ref="A9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9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9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0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0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Should be included if running RBC Folate</t>
        </r>
      </text>
    </comment>
    <comment ref="A10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1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2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4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6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18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2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2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29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31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Optional if not running in BioRad QC</t>
        </r>
      </text>
    </comment>
    <comment ref="A13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 , as BioRad does not have this assay available in  their QC panal</t>
        </r>
      </text>
    </comment>
    <comment ref="A140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59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1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3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5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  <comment ref="A167" authorId="0" shapeId="0">
      <text>
        <r>
          <rPr>
            <b/>
            <sz val="8"/>
            <color rgb="FF000000"/>
            <rFont val="Arial"/>
            <family val="2"/>
            <charset val="238"/>
          </rPr>
          <t>Author:</t>
        </r>
        <r>
          <rPr>
            <b/>
            <sz val="8"/>
            <color rgb="FF000000"/>
            <rFont val="Arial"/>
            <family val="2"/>
            <charset val="238"/>
          </rPr>
          <t xml:space="preserve">
</t>
        </r>
        <r>
          <rPr>
            <sz val="8"/>
            <color rgb="FF000000"/>
            <rFont val="Arial"/>
            <family val="2"/>
            <charset val="238"/>
          </rPr>
          <t>Mandatory</t>
        </r>
      </text>
    </comment>
  </commentList>
</comments>
</file>

<file path=xl/sharedStrings.xml><?xml version="1.0" encoding="utf-8"?>
<sst xmlns="http://schemas.openxmlformats.org/spreadsheetml/2006/main" count="1064" uniqueCount="731">
  <si>
    <t xml:space="preserve">Załacznik nr 9 </t>
  </si>
  <si>
    <t>ZOZ/DZP/PN/6/22</t>
  </si>
  <si>
    <t>Zadanie nr 1  - Odczynniki hematologiczne wraz z dzierżawą analizatora na 36 miesięcy</t>
  </si>
  <si>
    <t>Lp.</t>
  </si>
  <si>
    <t>Przedmiot zamówienia</t>
  </si>
  <si>
    <t>Jednostka miary</t>
  </si>
  <si>
    <t>Ilość oferowanych opakowań</t>
  </si>
  <si>
    <t>Cena jednostkowa netto</t>
  </si>
  <si>
    <t>Wartość netto</t>
  </si>
  <si>
    <t>VAT</t>
  </si>
  <si>
    <t>Cena jednostkowa brutto</t>
  </si>
  <si>
    <t>Wartość brutto</t>
  </si>
  <si>
    <t>Producent/ nazwa handlowa</t>
  </si>
  <si>
    <t>Odczynniki i materiały zużywalne niezbędne do wykonania 123000 badań w tym 43 000  w trybie CBC, 80 000 w trybie 5 DIFF , 2000 oznaczeń reticulocytów na 36 miesięcy</t>
  </si>
  <si>
    <t>Materiały kontrolne (krew kontrolna) wykonywana codziennie na poziomie normalnym, 3 x w tygodniu na poziomie niskim i wysokim</t>
  </si>
  <si>
    <t>Dzierżawa analizatora (opis aparatu zgodnie z Załącznikiem nr 2-1)</t>
  </si>
  <si>
    <t>miesiąc</t>
  </si>
  <si>
    <t>Łącznie</t>
  </si>
  <si>
    <t>Wykonawca powinien podać wszystkie odczynniki, materiały kontrolne, materiały kalibracyjne i inne niewymienione materiały niezbędne do wykonania podanej ilości oznaczeń oraz dokonać ich wyceny.</t>
  </si>
  <si>
    <t>Oferowane odczynniki i materiały kontrolne powinny posiadać aktualne  karty charakterystyk, które winny być dostarczone wraz z pierwszą dostawą.</t>
  </si>
  <si>
    <t>Ilość odczynników dostosowana do ilości wykonywanych badań i trwałości odczynnika po otwarciu opakowania</t>
  </si>
  <si>
    <t>Wielkość opakowania zbiorczego zamawianego jednorazowo nie może być większa niż ilość oznaczeń w przeliczeniu wykonanych w ciągu miesiąca</t>
  </si>
  <si>
    <t>Odczynniki płynne gotowe do użycia</t>
  </si>
  <si>
    <t>Odczynniki powinny pochodzić od jednego producenta</t>
  </si>
  <si>
    <t>Termin przydatności odczynników do użycia powinien być nie krótszy niż 5 miesięcy od daty dostawy z wyłączeniem materiałów kontrolnych dla których okres ważności  ma wynosić do 2 miesięcy</t>
  </si>
  <si>
    <t>Zamawiający wymaga aby zaoferowane, materiały kontrolne, materiały kalibracyjne, materiały zużywalne były wskazane w instrukcji producenta analizatora</t>
  </si>
  <si>
    <t>Zgodnie z Ustawą o Wyrobach medycznych z 20.05.2010 każdy z oferowanych produktów w zależności od klasy wyrobu musi posiadać: Certyfikat jednostki notyfikowanej, Deklaracja Zgodności oraz wpis/zgłoszenie do rejestru Wyrobów medycznych</t>
  </si>
  <si>
    <r>
      <t xml:space="preserve">Data </t>
    </r>
    <r>
      <rPr>
        <sz val="10"/>
        <color rgb="FF000000"/>
        <rFont val="Arial CE"/>
        <charset val="238"/>
      </rPr>
      <t>…………………………………………. ………………………………………………...</t>
    </r>
  </si>
  <si>
    <r>
      <rPr>
        <i/>
        <sz val="8"/>
        <color rgb="FF000000"/>
        <rFont val="Arial"/>
        <family val="2"/>
        <charset val="238"/>
      </rPr>
      <t>Podpis osoby/osób uprawnionej</t>
    </r>
  </si>
  <si>
    <t xml:space="preserve">Załącznik nr 9 </t>
  </si>
  <si>
    <t>Zadanie nr 2  -Odczynniki biochemiczne i immunochemiczne  wraz z dzierżawą analizatora na 48 miesięcy</t>
  </si>
  <si>
    <t xml:space="preserve">Część </t>
  </si>
  <si>
    <t>Nazwa produktu</t>
  </si>
  <si>
    <t>Ilość oznaczeń na 12 miesięcy</t>
  </si>
  <si>
    <t>Ilość oznaczeń na 48 miesięcy</t>
  </si>
  <si>
    <t>I</t>
  </si>
  <si>
    <t>Albumina</t>
  </si>
  <si>
    <t>Bilirubina całkowita</t>
  </si>
  <si>
    <t>Bilirubina bezpośrednia</t>
  </si>
  <si>
    <t>Cholesterol  całkowity</t>
  </si>
  <si>
    <t>Cholesterol HDL bezpośredni</t>
  </si>
  <si>
    <t>Trójglicerydy</t>
  </si>
  <si>
    <t>Kreatynina  met. enzymatyczna</t>
  </si>
  <si>
    <t>Kwas moczowy</t>
  </si>
  <si>
    <t>Mocznik</t>
  </si>
  <si>
    <t>Glukoza met.enzymatyczna z heksokinazą</t>
  </si>
  <si>
    <t>Białko całkowite met. biuretowa</t>
  </si>
  <si>
    <t>ALT  Transaminaza alaninowa</t>
  </si>
  <si>
    <t>AST Transaminaza asparaginowa</t>
  </si>
  <si>
    <t>Amylaza</t>
  </si>
  <si>
    <t>GGTP Gammaglutamylotransferaza</t>
  </si>
  <si>
    <t>ALP fosfataza alkaliczna</t>
  </si>
  <si>
    <t>CK kinaza kreatynowa</t>
  </si>
  <si>
    <t>Żelazo</t>
  </si>
  <si>
    <t>UIBC utajona zdolność wiązania żelaza/TIBC</t>
  </si>
  <si>
    <t>Wapń całkowity</t>
  </si>
  <si>
    <t>Fosforany nieorganiczne</t>
  </si>
  <si>
    <t>Magnez</t>
  </si>
  <si>
    <t>Sód</t>
  </si>
  <si>
    <t>Potas</t>
  </si>
  <si>
    <t>Chlorki</t>
  </si>
  <si>
    <t>CRP – białko Creaktywne</t>
  </si>
  <si>
    <t>HbA1c hemoglobina glikowana generacja 2</t>
  </si>
  <si>
    <t>Kwasy żółciowe</t>
  </si>
  <si>
    <t>Etanol</t>
  </si>
  <si>
    <t>Albumina w moczu</t>
  </si>
  <si>
    <t>Lipaza</t>
  </si>
  <si>
    <t>Białko całkowite w moczu i płynach ustrojowych</t>
  </si>
  <si>
    <t>LDH (dehydrogenaza mleczanowa) wg IFCC</t>
  </si>
  <si>
    <t>Amoniak w osoczu krwi</t>
  </si>
  <si>
    <t>Homocysteina</t>
  </si>
  <si>
    <t>Materiały kalibracyjne</t>
  </si>
  <si>
    <t>Materiały kontrolne wieloparametrowe i dedykowane</t>
  </si>
  <si>
    <t>Materiały zużywalne</t>
  </si>
  <si>
    <t>II</t>
  </si>
  <si>
    <t>TSH 3 generacji</t>
  </si>
  <si>
    <t>100 testów</t>
  </si>
  <si>
    <t>Free T4</t>
  </si>
  <si>
    <t>Free T3</t>
  </si>
  <si>
    <t>Anty-TPO</t>
  </si>
  <si>
    <t>LH</t>
  </si>
  <si>
    <t>FSH</t>
  </si>
  <si>
    <t>Estradiol</t>
  </si>
  <si>
    <t>Beta HCG</t>
  </si>
  <si>
    <t>Prolaktyna</t>
  </si>
  <si>
    <t>Testosteron</t>
  </si>
  <si>
    <t>Progesteron</t>
  </si>
  <si>
    <t>Witamina B12</t>
  </si>
  <si>
    <t>Rubella IgG</t>
  </si>
  <si>
    <t>Rubella IgM</t>
  </si>
  <si>
    <t>Toxoplasmoza IgG</t>
  </si>
  <si>
    <t>Toxoplasmoza IgM</t>
  </si>
  <si>
    <t>CA125</t>
  </si>
  <si>
    <t>CA19-9</t>
  </si>
  <si>
    <t>CA15-3</t>
  </si>
  <si>
    <t>PSA całkowity</t>
  </si>
  <si>
    <t>CEA</t>
  </si>
  <si>
    <t>Witamina D 3 ( 25OH)</t>
  </si>
  <si>
    <t>Insulina</t>
  </si>
  <si>
    <t>Kortyzol ( surowica, mocz)</t>
  </si>
  <si>
    <t>Troponina I  HS (wysokoczuła, ilościowo)</t>
  </si>
  <si>
    <t>PCT-Procalcytonina w oparciu o licencję i standaryzację Brahms o liniowości min.100ug/L</t>
  </si>
  <si>
    <t>Anty-HBs p/ciała oznaczane  ilościowo</t>
  </si>
  <si>
    <t>HBs Ag (antygen)</t>
  </si>
  <si>
    <t>HIV COMBO Ag/Ab wykrywający jednocześnie przeciwciała anty HIV 1 anty HIV 2 oraz antygen P24</t>
  </si>
  <si>
    <t>anty-HCV</t>
  </si>
  <si>
    <t>Ferrytyna</t>
  </si>
  <si>
    <t>Kwas foliowy</t>
  </si>
  <si>
    <t>SARS CoV 2 p/ciała IgG ilościowo</t>
  </si>
  <si>
    <t>Materiały zużywalne, materiały kontrolne wieloparametrowe , dedykowane i kalibracyjne do podanej ilości badań</t>
  </si>
  <si>
    <t>Dzierżawa analizatora (opis aparatu zgodnie z Załącznikiem nr 2-2)</t>
  </si>
  <si>
    <t>x</t>
  </si>
  <si>
    <t>ŁĄCZNIE</t>
  </si>
  <si>
    <t xml:space="preserve">Oferowane odczynniki i materiały kontrolne powinny posiadać aktualne  karty charakterystyk, które Wykonawca dostarczy wraz z pierwszą dostawą. </t>
  </si>
  <si>
    <t>Wykonawca zapewni ciągłość danej serii materiału kontrolnego przez okres co najmniej 1 go roku</t>
  </si>
  <si>
    <t>Zamawiający wymaga dla oznaczanych parametrów  materiałów kontrolnych na co najmniej dwóch poziomach: normalnym i patologicznym</t>
  </si>
  <si>
    <t>Wielkość opakowania i termin przydatności odczynników do użycia powinien być nie krótszy niż 6 miesięcy od daty dostawy</t>
  </si>
  <si>
    <t>Do podanej ilości badań należy doliczyć testy potrzebne do wykonania kontroli oraz kalibracji według wytycznych i metodyki producenta</t>
  </si>
  <si>
    <t>Przyjęto następujący schemat kontroli dla części I:</t>
  </si>
  <si>
    <t>2 x w tygodniu na różnych poziomach dla ilości testów 100-500</t>
  </si>
  <si>
    <t>5-6  x tygodniu  na różnych  poziomach dla ilości testów &gt;500</t>
  </si>
  <si>
    <t>Przyjęto następujący schemat kontroli dla części II:</t>
  </si>
  <si>
    <t>2 x w tygodniu na różnych poziomach dla ilości testów 100-300</t>
  </si>
  <si>
    <t>4  x tygodniu  na różnych  poziomach dla ilości testów &gt;300</t>
  </si>
  <si>
    <t xml:space="preserve">      </t>
  </si>
  <si>
    <t xml:space="preserve">…………….., dnia …………………                                              ……………………………………               </t>
  </si>
  <si>
    <t xml:space="preserve">                                                                                                                    Podpis </t>
  </si>
  <si>
    <t xml:space="preserve">                                                                                                         osoby upoważnionej</t>
  </si>
  <si>
    <t xml:space="preserve">          </t>
  </si>
  <si>
    <t>Załacznik nr 9</t>
  </si>
  <si>
    <t>Zadanie nr 3 - Odczynniki do barwienia rozmazów wraz z dzierżawą aparatu w okresie 36 miesięcy</t>
  </si>
  <si>
    <t>Ilość oznaczeń</t>
  </si>
  <si>
    <t>Jednostka miary (zestaw odczynników)</t>
  </si>
  <si>
    <t>Ilość opakowań (zestawów)</t>
  </si>
  <si>
    <t>Vat</t>
  </si>
  <si>
    <t>Producent/ Model</t>
  </si>
  <si>
    <t>Odczynniki niezbędne do do automatycznego wybarwienia 4800 rozmazów krwi oraz szpiku kostnego w okresie 36 miesięcy</t>
  </si>
  <si>
    <t>Dzierżawa analizatora (opis aparatu zgodnie z Załącznikiem nr 2-3)</t>
  </si>
  <si>
    <t>Załącznik nr 9</t>
  </si>
  <si>
    <t>Zadanie nr 4 - Panele narkotykowe na 12 miesięcy</t>
  </si>
  <si>
    <t>Jednostka miary (opakowania)</t>
  </si>
  <si>
    <t>Ilość opakowań</t>
  </si>
  <si>
    <t>Szybki test przesiewowy, immunochromatograficzny, wykorzystujący przeciwciała monoklonalne do selektywnego wykrywania podwyższonych poziomów określonych leków/narkotyków w moczu.
Wymaga się, aby jakościowy panel testowy wykrywał następujące składniki w danych stężeniach odcięcia : Amfetamina(AMP500), Barbiturany(BAR300), Benzodiazepiny(BZO300), Kokaina(COC300), Marihuana(TCT50), Metadon(MTD300), Metamfetamina(MET1,00), Opiaty(OPI2,00), Fencyklidyna(PCP), Trójcykliczne leki przeciwdepresyjne(TCA).
Wymagany jest  panel testowy w indywidualnym foliowym opakowaniu dla pojedynczego oznaczenia.
Ilość pojedynczych paneli testowych w opakowaniu dostarczonych do klienta nie większa niż 25 sztuk.
Wymagana jest metodyka wykonania testu w języku polskim.</t>
  </si>
  <si>
    <t>25szt</t>
  </si>
  <si>
    <t>Zadanie nr 5 - Bakteriologia - Podłoża do posiewy krwi wraz z dzierżawa aparatu</t>
  </si>
  <si>
    <t>Ilość na trzy lata</t>
  </si>
  <si>
    <t>Podłoża do hodowli tlenowej</t>
  </si>
  <si>
    <t>butelka</t>
  </si>
  <si>
    <t>Podłoża do hodowli beztlenowej</t>
  </si>
  <si>
    <t>Podłoża do hodowli tlenowej z inhibitorem antybiotyku</t>
  </si>
  <si>
    <t>Podłoża do hodowli beztlenowej z inhibitorem antybiotyku</t>
  </si>
  <si>
    <t>Podłoża pediatryczne</t>
  </si>
  <si>
    <t>Podłoża selektywne do hodowli grzybów z inhibitorem wzrostu bakterii</t>
  </si>
  <si>
    <t>Podłoża z czynnikiem lizującym dla drobnoustrojów beztlenowych</t>
  </si>
  <si>
    <t>Nakładki na butelki z igłą do bezpiecznego posiewu krwi</t>
  </si>
  <si>
    <t>sztuka</t>
  </si>
  <si>
    <t>Dzierżawa aparatu do posiewu krwi (opis aparatu zgodnie z Załącznikiem nr 2-5)</t>
  </si>
  <si>
    <t>Warunki wymagane:</t>
  </si>
  <si>
    <t>1. Zgodnie z ustawą o wyrobach medycznych z 20.05.2010 w zależności od klasy wyrobu: certyfikat jednostki notyfikowanej, deklaracja zgodności oraz wpis /zgłoszenie do rejestru wyrobów medycznych do każdego produktu</t>
  </si>
  <si>
    <t xml:space="preserve">2. Opisy w języku polskim </t>
  </si>
  <si>
    <t>4. Okres ważności każdego produktu min.6 miesięcy.</t>
  </si>
  <si>
    <t>5. Przy każdej dostawie należy dostarczyć Certyfikat/świadectwo kontroli jakości dostarczonej partii produktu.</t>
  </si>
  <si>
    <t>6. Zamawiający zastrzega sobie możliwość zakupu pojedynczych sztuk w ilości nie mniejszej niż 25 szt.</t>
  </si>
  <si>
    <t>7. Podłoża od poz. 1do poz. 7 dostosowane do próżniowego pobierania krwi bezpośrednio do butelek za pomocą zestawów ( standardowy uchwyt dostosowany do średnicy probówek w systemie próżniowym + igła motylkowa z wężykiem )</t>
  </si>
  <si>
    <t>8. Możliwość przechowywania podłóż w temperaturze pokojowej, niewrażliwość podłóż na czynniki zewnętrzne.</t>
  </si>
  <si>
    <t>9. Możliwość stosowania zwalidowanych przez producenta suplementów dla organizmów wymagających, hodowanych z płynów innych niż krew oraz przy pobieraniu małych ilości krwi. Suplement posiadający odpowiednie certyfikacty.</t>
  </si>
  <si>
    <t>10. Data ważności suplementu wzbogacającego do butelek do posiewów – min. 3 tygodnie od daty przygotowania do użycia.</t>
  </si>
  <si>
    <t>11.Suplement oznakowany CE IVD zgodnie z dyrektywą 98/79/EC dla wyrobów medycznych do diagnostyki in-vitro.</t>
  </si>
  <si>
    <t>12. Suplement zwalidowany przez producenta z oferowanymi podłożami wraz z procedurą zastosowania zawartą w instrukcji producenta.</t>
  </si>
  <si>
    <t>Zadanie nr 6 - Bakteriologia – Podłoża stałe, płynne i chromogenne.</t>
  </si>
  <si>
    <t>Ilość</t>
  </si>
  <si>
    <t>Columbia Agar z 5% krwią baranią</t>
  </si>
  <si>
    <t>Op=10</t>
  </si>
  <si>
    <t>Mac Concey Agar z fioletem krystalicznym</t>
  </si>
  <si>
    <t>Muller Hinton II Agar</t>
  </si>
  <si>
    <t>Muller Hinton II Agar z 5% krwią końską i 20mg/l NAD.</t>
  </si>
  <si>
    <t>Muller Hinton II Agar z kloksacyliną</t>
  </si>
  <si>
    <t>MRSA Agar (agar z 6%NaCl i oksacyliną – 90mm)</t>
  </si>
  <si>
    <t>HTM Agar (Haemophilus Test Medium płytki)</t>
  </si>
  <si>
    <t>Mannitol Salt Agar</t>
  </si>
  <si>
    <t>Enterococcosel Agar (z żółcią, esculiną)</t>
  </si>
  <si>
    <t>Salmonella Shigella Agar</t>
  </si>
  <si>
    <t>Hectoen Enteric Agar</t>
  </si>
  <si>
    <t>Chocolate Haemophilus</t>
  </si>
  <si>
    <t>Sabouraud Dextrose Agar</t>
  </si>
  <si>
    <t>Schaedler Agar z 5% krwią baranią</t>
  </si>
  <si>
    <t>BHI Agar z vancomycyna 6 ml/l</t>
  </si>
  <si>
    <t>Tryptic Soy bulion</t>
  </si>
  <si>
    <t>Op=50</t>
  </si>
  <si>
    <t>1% woda peptonowa z tryptofanem</t>
  </si>
  <si>
    <t>Podłoże Falkowa z lizyną</t>
  </si>
  <si>
    <t>Podłoże Falkowa kontrolne</t>
  </si>
  <si>
    <t>2% dezoksycholan sodu (sole żółci)</t>
  </si>
  <si>
    <t>szt.</t>
  </si>
  <si>
    <t>Kwas fenyloboronowy</t>
  </si>
  <si>
    <t>EDTA</t>
  </si>
  <si>
    <t>Chromagar Candida</t>
  </si>
  <si>
    <t>Chromagar VRE</t>
  </si>
  <si>
    <t>Chromagar ESBL</t>
  </si>
  <si>
    <t>Chromagar KPC</t>
  </si>
  <si>
    <t>Chromagar STEC O104</t>
  </si>
  <si>
    <t>Chromagar O157</t>
  </si>
  <si>
    <t>Chromagar MRSA</t>
  </si>
  <si>
    <t>PP Red Agar</t>
  </si>
  <si>
    <t xml:space="preserve">Agarek amerykański </t>
  </si>
  <si>
    <t>Chromagar orientation</t>
  </si>
  <si>
    <t>CHROMagar mSuperCARBA</t>
  </si>
  <si>
    <t>Podłoże CIN</t>
  </si>
  <si>
    <t>Bulion tioglikolanowy – 5 ml</t>
  </si>
  <si>
    <t>Chromagar Strep B</t>
  </si>
  <si>
    <t>Chromagar Candida Plus</t>
  </si>
  <si>
    <t>WARUNKI WYMAGANE:</t>
  </si>
  <si>
    <t>1. Zgodnie z Ustawą o Wyrobach medycznych z 20.05.2010 w zależności od klasy wyrobu: Certyfikat jednostki notyfikowanej, Deklaracja Zgodności oraz wpis/zgłoszenie do rejestru Wyrobów medycznych do każdego produktu</t>
  </si>
  <si>
    <t>3. Podłoża stałe na płytkach o średnicy 90 mm.</t>
  </si>
  <si>
    <t>7. Okres ważności każdego produktu od chwili dostarczenia:</t>
  </si>
  <si>
    <t>poz. 1, 4 , 5, 6,14 - min 1 miesiąc,  poz. 25,26,29 - min 7 tyg.</t>
  </si>
  <si>
    <t>pozostałe pozycje min. 3 miesiące</t>
  </si>
  <si>
    <t>8.Podłoża nr.17, 35 płynne w probówce o poj. 5 ml, nr 18 płynne w probówce o poj. 3 ml, 19,20,21,22, 23 płynne w probówkach o poj. 2 ml</t>
  </si>
  <si>
    <t>9. Wymagane podłoża muszą być od jednego producenta.</t>
  </si>
  <si>
    <t>10. Do podłoży chromogennych należy dołączyć kolorowe ulotki.</t>
  </si>
  <si>
    <t>11. Przy każdej dostawie należy dostarczyć Certyfikat/ Swiadectwo  kontroli jakości dostarczanej partii produktu</t>
  </si>
  <si>
    <t>12.Dla podłoża nr 34 – wymagana pozytywna opinia KORDL</t>
  </si>
  <si>
    <t>13. Zamawiający zastrzega sobie prawo do wezwania próbek w zakresie Zadania nr 6 poszczególnych podłoży w celu sprawdzenia ich zgodności z wymaganiami SWZ przed podpisaniem Umowy.</t>
  </si>
  <si>
    <t>14. Nadruki na płytkach z agarem centralnie, na środku ( nie z boku płytki )</t>
  </si>
  <si>
    <t>Data …………………………………………. ………………………………………………...</t>
  </si>
  <si>
    <t>Podpis osoby/osób uprawnionej</t>
  </si>
  <si>
    <t>Zadanie nr 7 - Bakteriologia - Szczepy kontrolne</t>
  </si>
  <si>
    <t>Staphylococcus aureus ATCC 29213</t>
  </si>
  <si>
    <t>szt</t>
  </si>
  <si>
    <t>Staphylococcus aureus ATCC 43300</t>
  </si>
  <si>
    <t>Escherichia coli ATCC 25922</t>
  </si>
  <si>
    <t>Klebsiella pneumoniae ATCC 700603</t>
  </si>
  <si>
    <t>Enterococcus faecalis ATCC 29212</t>
  </si>
  <si>
    <t>Enterococcus faecalis ATCC 51299</t>
  </si>
  <si>
    <t>Streptococcus pneumoniae ATCC 49619</t>
  </si>
  <si>
    <t>Haemophilus influenzae ATCC 49766</t>
  </si>
  <si>
    <t>Pseudomonas aeruginosa ATCC 27853</t>
  </si>
  <si>
    <t>Eschericha coli NCTC 13846</t>
  </si>
  <si>
    <t>Haemophilus influenzae NTCT 8468</t>
  </si>
  <si>
    <t>Escherichia coli ATCC 35218</t>
  </si>
  <si>
    <t>Gardnerella vaginalis ATCC 14018</t>
  </si>
  <si>
    <t>VIABANK do przechowywania szczepów</t>
  </si>
  <si>
    <t>Op=80 szt</t>
  </si>
  <si>
    <t>RAZEM</t>
  </si>
  <si>
    <t>1.Przedmiot zamówienia  posiada  zgodnie z Ustawą o Wyrobach medycznych z 20.05.2010 w zależności od klasy wyrobu: Certyfikat jednostki notyfikowanej, Deklaracja Zgodności oraz wpis/zgłoszenie/ powiadomienie do rejestru Wyrobów medycznych do każdego produktu</t>
  </si>
  <si>
    <t>2. Szczepy z max.2 pasażu.</t>
  </si>
  <si>
    <t>3. Instrukcja obsługi w języku polskim</t>
  </si>
  <si>
    <t>4. Opis każdego produktu w języku polskim.</t>
  </si>
  <si>
    <t>5. Przy każdej dostawie należy dostarczyć Certyfikat/ Świadectwo  kontroli jakości dostarczanej partii produktu</t>
  </si>
  <si>
    <t>Reagents</t>
  </si>
  <si>
    <t>PN</t>
  </si>
  <si>
    <t>Description</t>
  </si>
  <si>
    <t>Tests</t>
  </si>
  <si>
    <t>Total Tests</t>
  </si>
  <si>
    <t>Difference</t>
  </si>
  <si>
    <t>Tests/kit</t>
  </si>
  <si>
    <t>Kits per</t>
  </si>
  <si>
    <t>Qty mini</t>
  </si>
  <si>
    <t>Price /</t>
  </si>
  <si>
    <t>Total Price</t>
  </si>
  <si>
    <r>
      <t xml:space="preserve">YEAR </t>
    </r>
    <r>
      <rPr>
        <b/>
        <sz val="11"/>
        <color rgb="FF0000FF"/>
        <rFont val="Arial"/>
        <family val="2"/>
        <charset val="238"/>
      </rPr>
      <t xml:space="preserve">X </t>
    </r>
    <r>
      <rPr>
        <sz val="11"/>
        <color rgb="FF0000FF"/>
        <rFont val="Arial"/>
        <family val="2"/>
        <charset val="238"/>
      </rPr>
      <t xml:space="preserve">*YEAR </t>
    </r>
    <r>
      <rPr>
        <b/>
        <sz val="11"/>
        <color rgb="FF0000FF"/>
        <rFont val="Arial"/>
        <family val="2"/>
        <charset val="238"/>
      </rPr>
      <t xml:space="preserve">X </t>
    </r>
    <r>
      <rPr>
        <sz val="11"/>
        <color rgb="FF0000FF"/>
        <rFont val="Arial"/>
        <family val="2"/>
        <charset val="238"/>
      </rPr>
      <t>*</t>
    </r>
  </si>
  <si>
    <r>
      <t xml:space="preserve">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(A)**YEAR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(A)**</t>
    </r>
  </si>
  <si>
    <r>
      <t xml:space="preserve">per 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(B)***per year </t>
    </r>
    <r>
      <rPr>
        <b/>
        <sz val="11"/>
        <color rgb="FF003366"/>
        <rFont val="Arial"/>
        <family val="2"/>
        <charset val="238"/>
      </rPr>
      <t>X+1</t>
    </r>
    <r>
      <rPr>
        <sz val="11"/>
        <color rgb="FF003366"/>
        <rFont val="Arial"/>
        <family val="2"/>
        <charset val="238"/>
      </rPr>
      <t xml:space="preserve"> (B)***</t>
    </r>
  </si>
  <si>
    <t>(A)-(B)</t>
  </si>
  <si>
    <t>(volume)</t>
  </si>
  <si>
    <t>year</t>
  </si>
  <si>
    <t>per year</t>
  </si>
  <si>
    <t>Kit $</t>
  </si>
  <si>
    <t>$</t>
  </si>
  <si>
    <t>hTSH Reagent (3rd Gen)</t>
  </si>
  <si>
    <t>Total T4 Reagent</t>
  </si>
  <si>
    <t>Total T3 Reagent</t>
  </si>
  <si>
    <t>T-Uptake Reagent</t>
  </si>
  <si>
    <t>Free T4 Reagent</t>
  </si>
  <si>
    <t>A13422</t>
  </si>
  <si>
    <t>Free T3 Reagent</t>
  </si>
  <si>
    <t>Thyroglobulin Reagent</t>
  </si>
  <si>
    <t>A32898</t>
  </si>
  <si>
    <t>Anti-Thyroglobulin II Reagent</t>
  </si>
  <si>
    <t>A12985</t>
  </si>
  <si>
    <t>TPO Ab reagent, 2 x 50 tests</t>
  </si>
  <si>
    <t>IgE Reagent</t>
  </si>
  <si>
    <t>hLH Reagent</t>
  </si>
  <si>
    <t>FSH Reagent</t>
  </si>
  <si>
    <t>(E2) Estradiol Reagent</t>
  </si>
  <si>
    <t>A85264</t>
  </si>
  <si>
    <t>Total B-hCG 5th IS WHO Reagent</t>
  </si>
  <si>
    <t>Prolactin Reagent</t>
  </si>
  <si>
    <t>Testosterone Reagent</t>
  </si>
  <si>
    <t>Progesterone Reagent</t>
  </si>
  <si>
    <t>Estriol Reagent</t>
  </si>
  <si>
    <t>A10826</t>
  </si>
  <si>
    <t>DHEAS Reagent</t>
  </si>
  <si>
    <t>AFP reagent, 300 tests incl. Cal set</t>
  </si>
  <si>
    <t>A48617</t>
  </si>
  <si>
    <t>SHBG</t>
  </si>
  <si>
    <t>A36097</t>
  </si>
  <si>
    <t>Inhibin A Reagent</t>
  </si>
  <si>
    <t>A48571</t>
  </si>
  <si>
    <t>PAPP-A (removed from Access2)</t>
  </si>
  <si>
    <t>A16364</t>
  </si>
  <si>
    <t>EPO reagent</t>
  </si>
  <si>
    <t>IF Ab Reagent</t>
  </si>
  <si>
    <t>B12 Reagent</t>
  </si>
  <si>
    <t>A98032</t>
  </si>
  <si>
    <t>Folate Reagent</t>
  </si>
  <si>
    <t>A32493</t>
  </si>
  <si>
    <t>sTfR Reagent</t>
  </si>
  <si>
    <t>Ferritin Reagent</t>
  </si>
  <si>
    <t>Rubella IgG Reagent</t>
  </si>
  <si>
    <t>A32937</t>
  </si>
  <si>
    <t>Rubella IgM Reagent</t>
  </si>
  <si>
    <t>A40702</t>
  </si>
  <si>
    <t>CMV IgG</t>
  </si>
  <si>
    <t>A40705</t>
  </si>
  <si>
    <t>CMV IgM</t>
  </si>
  <si>
    <t>A31588</t>
  </si>
  <si>
    <t>Toxo IgG Reagent</t>
  </si>
  <si>
    <t>Toxo IgM Reagent</t>
  </si>
  <si>
    <t>AFP Reagent</t>
  </si>
  <si>
    <t>OV monitor Reagent (CA 125 Ag)</t>
  </si>
  <si>
    <t>GI monitor Reagent (CA 19.9 Ag)</t>
  </si>
  <si>
    <t>BR monitor Reagent (CA 15.3 Ag)</t>
  </si>
  <si>
    <t>PSA  Hybritech Reagent</t>
  </si>
  <si>
    <t>fPSA Hybritech Reagent</t>
  </si>
  <si>
    <t>A49752</t>
  </si>
  <si>
    <t>2pPSA</t>
  </si>
  <si>
    <t>CEA Reagent</t>
  </si>
  <si>
    <t>A16369</t>
  </si>
  <si>
    <t>IL-6 Reagent</t>
  </si>
  <si>
    <t>Ostase Reagent</t>
  </si>
  <si>
    <t>A16972</t>
  </si>
  <si>
    <t>ipTH Reagent</t>
  </si>
  <si>
    <t>hGH Reagent</t>
  </si>
  <si>
    <t>B24838</t>
  </si>
  <si>
    <t>25(OH) Vitamin D Reagent</t>
  </si>
  <si>
    <t>Insulin Reagent</t>
  </si>
  <si>
    <t>Cortisol Reagent</t>
  </si>
  <si>
    <t>CK-MB Reagent</t>
  </si>
  <si>
    <t>Myoglobin Reagent</t>
  </si>
  <si>
    <t>A98143</t>
  </si>
  <si>
    <t>AccuTnI+3 Reagent</t>
  </si>
  <si>
    <t>Digoxin Reagent</t>
  </si>
  <si>
    <t>HAV Ab Reagent</t>
  </si>
  <si>
    <t>HAV IgM Reagent</t>
  </si>
  <si>
    <t>A24296</t>
  </si>
  <si>
    <t>HBsAb Reagent</t>
  </si>
  <si>
    <t>A24291</t>
  </si>
  <si>
    <t>HBsAg Reagent</t>
  </si>
  <si>
    <t>A24295</t>
  </si>
  <si>
    <t>HBsAg confirmatory Reagent</t>
  </si>
  <si>
    <t>HBcAb Reagent</t>
  </si>
  <si>
    <t>HBc-IgM Reagent</t>
  </si>
  <si>
    <t>A59428</t>
  </si>
  <si>
    <t>HIV Combo Reagent (BIORAD)</t>
  </si>
  <si>
    <t>See Biorad</t>
  </si>
  <si>
    <t>HCV plus Reagent (BIORAD)</t>
  </si>
  <si>
    <t>Total parameters</t>
  </si>
  <si>
    <t>Total tests</t>
  </si>
  <si>
    <t>Total tests price</t>
  </si>
  <si>
    <t>Calibrators and Consumables</t>
  </si>
  <si>
    <t>TSH (3rd Gen.) Calibrator Set, 4 ml / vial</t>
  </si>
  <si>
    <t>Total T4 Calibrator Set, 4 ml / vial</t>
  </si>
  <si>
    <t>Total T3 Calibrator Set, 4 ml / vial</t>
  </si>
  <si>
    <t>T-Uptake Calibrator 6x 1 level, 1 ml / vial</t>
  </si>
  <si>
    <t>Free T4 Calibrator Set, 2.5 ml / vial</t>
  </si>
  <si>
    <t>A13430</t>
  </si>
  <si>
    <t>Free T3 Calibrator Set, 2.5 ml / vial</t>
  </si>
  <si>
    <t>Thyroglobulin Calibrator Set,   2 ml / vial</t>
  </si>
  <si>
    <t>Thyroglobulin diluent 14 ml/vial</t>
  </si>
  <si>
    <t>A36920</t>
  </si>
  <si>
    <t>Anti-Thyroglobulin II Calibr.Set 2.5 ml /vial, S0 4 ml</t>
  </si>
  <si>
    <t>A18227</t>
  </si>
  <si>
    <t>TPO Ab calibrator set S0 - S5, 2 ml / vial</t>
  </si>
  <si>
    <t>IgE Calibrator Set (7), 4 ml / vial, S0 6 ml</t>
  </si>
  <si>
    <t>IgE diluent, 4 ml/vial</t>
  </si>
  <si>
    <t>LH Calibrator Set, 4 ml / vial</t>
  </si>
  <si>
    <t>FSH Calibrator Set, 4 ml / vial</t>
  </si>
  <si>
    <t>(E2) Estradiol Calibrator Set, 2.5 ml/vial,  S0 4 ml</t>
  </si>
  <si>
    <t>B11754</t>
  </si>
  <si>
    <t>Total B-hCG 5th IS WHO  Calibrator Set, 4 ml / vial</t>
  </si>
  <si>
    <t>Prolactin Calibrator Set, 2.5 ml / vial</t>
  </si>
  <si>
    <t>Testosterone Calibrator Set, 2.5 ml / vial</t>
  </si>
  <si>
    <t>Progesterone Calibrator Set, 2.5 ml / vial</t>
  </si>
  <si>
    <t>Progesterone diluent, 4 ml/vial</t>
  </si>
  <si>
    <t>Estriol Calibrator Set (7), 2.5 ml/vial, S0 4 ml</t>
  </si>
  <si>
    <t>A10827</t>
  </si>
  <si>
    <t>DHEAS, Calibrator Set, 2 ml / vial</t>
  </si>
  <si>
    <t>A48618</t>
  </si>
  <si>
    <t>SHBG Calibrator 1 X 1.0 ml/vial, 6x</t>
  </si>
  <si>
    <t>A48619</t>
  </si>
  <si>
    <t>SHBG QC 3 levels 2 X 2 ml/vial</t>
  </si>
  <si>
    <t>A36098</t>
  </si>
  <si>
    <t>Inhibin A Calibrator set, 2.5 ml/vial</t>
  </si>
  <si>
    <t>A36100</t>
  </si>
  <si>
    <t>Inhibin A QC, 3 levels, 2 vials/level, 2.5 ml/vial</t>
  </si>
  <si>
    <t>A48572</t>
  </si>
  <si>
    <t>PAPP-A calibrator 6 x 4 ml/vial (removed from Access2)</t>
  </si>
  <si>
    <t>A48573</t>
  </si>
  <si>
    <t>PAPP-A QC 3 level 2 x 2.5 ml/vial (removed from Access2)</t>
  </si>
  <si>
    <t>A16365</t>
  </si>
  <si>
    <t>EPO calibrator Set 2.5 ml / vial, S0 10 ml / vial</t>
  </si>
  <si>
    <t>IF Ab Calibrator S0, 2 x 4 ml / vial</t>
  </si>
  <si>
    <t>IF Ab Control , 2 levels 3x 4 ml / vial</t>
  </si>
  <si>
    <t>B12 Calibrator Set, 4 ml / vial</t>
  </si>
  <si>
    <t>B12 diluent, 1 x 4 ml</t>
  </si>
  <si>
    <t>A98033</t>
  </si>
  <si>
    <t>Folate Calibrator Set, 4 ml / vial</t>
  </si>
  <si>
    <t>Folate diluent, 1 x 4 ml</t>
  </si>
  <si>
    <t>A14206</t>
  </si>
  <si>
    <t>RBC Folate Lyse solution</t>
  </si>
  <si>
    <t>A32494</t>
  </si>
  <si>
    <t>sTfR Calibrator set, 2.5 ml/ vial</t>
  </si>
  <si>
    <t>B11057</t>
  </si>
  <si>
    <t>sTrF QC, 2 level, 2 vials/ level</t>
  </si>
  <si>
    <t>Ferritin Calibrator Set, 4 ml / vial</t>
  </si>
  <si>
    <t>Rubella IgG Calibrator Set, 1 ml / vial</t>
  </si>
  <si>
    <t>Rubella IgG QC Set, 2 x 2.5 ml / vial, 2 levels</t>
  </si>
  <si>
    <t>Rubella IgM Calibrator Set (4), 1 ml / vial</t>
  </si>
  <si>
    <t>Rubella IgM QC Set, 2 x 2.5 ml / vial, 2 levels</t>
  </si>
  <si>
    <t>A40703</t>
  </si>
  <si>
    <t>CMV IgG Calibrator 1.0 ml / vial, 6x</t>
  </si>
  <si>
    <t>A40704</t>
  </si>
  <si>
    <t>CMV IgG QC 2 levels 3 x 2.5 ml</t>
  </si>
  <si>
    <t>A40706</t>
  </si>
  <si>
    <t>CMV IgM Calibrator 1.0 ml / vial, 6x</t>
  </si>
  <si>
    <t>A40707</t>
  </si>
  <si>
    <t>CMV IgM QC 2 levels 3 x 2.5 ml</t>
  </si>
  <si>
    <t>A31589</t>
  </si>
  <si>
    <t>Toxo IgG Calibrator Set, 1 ml / vial</t>
  </si>
  <si>
    <t>A31590</t>
  </si>
  <si>
    <t>Toxo IgG QC Set, 2 levels, 3 x 2.5 ml /  level</t>
  </si>
  <si>
    <t>Toxo IgM II Calibrator Set, 1.5 ml / vial 2 levels</t>
  </si>
  <si>
    <t>Toxo IgM II QC Set, 2 level, 3 x 3.5 ml / level</t>
  </si>
  <si>
    <t>AFP Calibrator Set (7),  2.5 ml / vial</t>
  </si>
  <si>
    <t>AFP Sample diluent, 4 ml vial</t>
  </si>
  <si>
    <t>AFP QC control 3 levels, 2 x 4ml /level</t>
  </si>
  <si>
    <t>OV monitor calibrator 2.5 ml / vial</t>
  </si>
  <si>
    <t>GI monitor Calibrator 2.5 ml / vial</t>
  </si>
  <si>
    <t>BR monitor Calibrator 2.5  ml / vial</t>
  </si>
  <si>
    <t>PSA Calibrator Set, 2.5  ml / vial</t>
  </si>
  <si>
    <t>PSA Diluent, 1 x 4 ml</t>
  </si>
  <si>
    <t>PSA QC, 3 levels 1 x 5 ml / level</t>
  </si>
  <si>
    <t>fPSA Calibrator set, 2.5 ml / vial</t>
  </si>
  <si>
    <t>fPSA QC set, 2 levels, 1 x 5 ml / level</t>
  </si>
  <si>
    <t>A49753</t>
  </si>
  <si>
    <t>p2PSA Calibrator 7 x 2.1 ml</t>
  </si>
  <si>
    <t>A56934</t>
  </si>
  <si>
    <t>p2PSA QC 3 levels 1x 5 ml</t>
  </si>
  <si>
    <t>CEA Calibrator Set, 2.5 ml/vial</t>
  </si>
  <si>
    <t>CEA diluent, 1 x 4 ml</t>
  </si>
  <si>
    <t>CEA QC,  2 levels, 3 x 2.5 ml/level</t>
  </si>
  <si>
    <t>A16370</t>
  </si>
  <si>
    <t>IL-6 Calibrator Set, 2.5 ml / vial, S0 4 ml / vial</t>
  </si>
  <si>
    <t>A16371</t>
  </si>
  <si>
    <t>IL-6 QC Set, tri -level: 2 x 2.5 ml / vial</t>
  </si>
  <si>
    <t>Ostase Calibrator Set, 2.5 ml / vial</t>
  </si>
  <si>
    <t>Ostase QC 2 levels, 4.0 ml / vial</t>
  </si>
  <si>
    <t>A16953</t>
  </si>
  <si>
    <t>pTH Calibrator 6x 1 level, 1 ml / vial, S0 4 ml / vial</t>
  </si>
  <si>
    <t>hGH Calibrator Set Lyophilized, 2 ml /vial</t>
  </si>
  <si>
    <t>B24839</t>
  </si>
  <si>
    <t>25(OH) Vitamin D Calibrator 1.4 ml/vial</t>
  </si>
  <si>
    <t>Insulin Calibrator Set, 2 ml / vial, lyophilized</t>
  </si>
  <si>
    <t>Cortisol Calibrator Set, 4 ml / vial</t>
  </si>
  <si>
    <t>Cortisol diluent 1 x 4 ml</t>
  </si>
  <si>
    <t>CK-MB Calibrator Set, 2 ml / vial</t>
  </si>
  <si>
    <t>Myoglobin Calibrator Set, 1 ml / vial</t>
  </si>
  <si>
    <t>A98144</t>
  </si>
  <si>
    <t>Accu TnI+3 Calibrator Set, 1 ml / vial</t>
  </si>
  <si>
    <t>Digoxin Calibrator Set, 4 ml / vial</t>
  </si>
  <si>
    <t>Digoxin diluent, 1 x 4 ml</t>
  </si>
  <si>
    <t>HAV Ab calibrator Set, 2 ml/vial</t>
  </si>
  <si>
    <t>HAV Ab QC, 3.5 ml/vial</t>
  </si>
  <si>
    <t>HAV IgM (calibrator) Controls, 1 ml / vial</t>
  </si>
  <si>
    <t>HAV IgM QC, 3x2.5. ml / vial, 2 levels</t>
  </si>
  <si>
    <t>A24297</t>
  </si>
  <si>
    <t>HBsAb Calibrator Set, 2.5 ml / vial</t>
  </si>
  <si>
    <t>A24298</t>
  </si>
  <si>
    <t>HBsAb QC set, 2 level 3 vial / level 3.5 ml / vial</t>
  </si>
  <si>
    <t>A24292</t>
  </si>
  <si>
    <t>HBsAg (calibrator) Controls, 3.7 ml / Vial</t>
  </si>
  <si>
    <t>A24294</t>
  </si>
  <si>
    <t>HBsAg QC, 2x4 ml / vial, 2 levels</t>
  </si>
  <si>
    <t>HBcAb (calibrator) Controls, 1 ml / vial</t>
  </si>
  <si>
    <t>HBcAb QC, 2 ml / vial  (for 400 runs or 30 days)</t>
  </si>
  <si>
    <t>HBc-IgM (calibrator) Controls, 2 x 1 ml</t>
  </si>
  <si>
    <t>HBc-IgM QC, 2 x 3 2.5 ml</t>
  </si>
  <si>
    <t>A59429</t>
  </si>
  <si>
    <t>HIV Combo (calibrator) , 3.5 ml x 2 Levels (BIORAD)</t>
  </si>
  <si>
    <t>A59430</t>
  </si>
  <si>
    <t>HIV Combo QC set, 4.3 ml x6 ,2 levels (BIORAD)</t>
  </si>
  <si>
    <t>HCV (calibrator) , 1 ml x 2 levels (BIORAD)</t>
  </si>
  <si>
    <t>HCV QC set, 2.5 ml x6 , 2 levels  (BIORAD)</t>
  </si>
  <si>
    <t>Waste Bags (20x) 20 x 300 = 6000 tests</t>
  </si>
  <si>
    <t>Substrate (4 x 130ml) 4 x 600 = 2400 tests</t>
  </si>
  <si>
    <t>A16792</t>
  </si>
  <si>
    <t>Wash Buffer (4x 2l) 4 x166 = ~600 tests</t>
  </si>
  <si>
    <t>Sample Diluent A 1 x 4ml</t>
  </si>
  <si>
    <t>System Check Solution, 6 x 4 ml</t>
  </si>
  <si>
    <t>Reaction Vessels (16 x 98) = 1568 tests</t>
  </si>
  <si>
    <t>Sample cups 2 ml, 1000x = 1000 tests</t>
  </si>
  <si>
    <t>Brush DISP. ASPIRATE 10/pkg</t>
  </si>
  <si>
    <t>Contrad 70, 1 l</t>
  </si>
  <si>
    <t>Citranox , 1 gallon</t>
  </si>
  <si>
    <t>Total Calib., Ctrs and supplies</t>
  </si>
  <si>
    <t>Total cost</t>
  </si>
  <si>
    <t>COST/TEST</t>
  </si>
  <si>
    <t>COST/RESULT</t>
  </si>
  <si>
    <t>% Estimated Workload increase</t>
  </si>
  <si>
    <t>* Workload as per your definition</t>
  </si>
  <si>
    <t>% of Rerun =</t>
  </si>
  <si>
    <t>** Workload Year X + Estimated Workload increase</t>
  </si>
  <si>
    <t>Nb of Controls / Day =</t>
  </si>
  <si>
    <t>***Calculation includes the % of reruns and yearly controls</t>
  </si>
  <si>
    <t>**** Need only to be filled in if 2 ml cups are used for sample processing. If not the minimum amount is 1.</t>
  </si>
  <si>
    <t xml:space="preserve"> </t>
  </si>
  <si>
    <t>% Discount</t>
  </si>
  <si>
    <t>Total</t>
  </si>
  <si>
    <t>per test</t>
  </si>
  <si>
    <t>per result</t>
  </si>
  <si>
    <t>Access2</t>
  </si>
  <si>
    <t>Assuming one year = 7 days per week and  52 weeks per year = 365 days</t>
  </si>
  <si>
    <t>Cycle</t>
  </si>
  <si>
    <t>RV's</t>
  </si>
  <si>
    <t>RV / year</t>
  </si>
  <si>
    <t>Substrate</t>
  </si>
  <si>
    <t>Substrate / year</t>
  </si>
  <si>
    <t>Wash Buffer</t>
  </si>
  <si>
    <t>Buffer / year</t>
  </si>
  <si>
    <t>Waste Bag</t>
  </si>
  <si>
    <t>Bags / year</t>
  </si>
  <si>
    <t>Substrate Prime (1 cycle)</t>
  </si>
  <si>
    <t>1.3 ml</t>
  </si>
  <si>
    <t>475 ml</t>
  </si>
  <si>
    <t>2 ml</t>
  </si>
  <si>
    <t>730 ml</t>
  </si>
  <si>
    <t>Main Pipettor Prime (1 cycle)</t>
  </si>
  <si>
    <t>9.6 ml</t>
  </si>
  <si>
    <t>3504 ml</t>
  </si>
  <si>
    <t>Dispense Probes</t>
  </si>
  <si>
    <t>1.5 ml</t>
  </si>
  <si>
    <t>548 ml</t>
  </si>
  <si>
    <t>*Special Clean</t>
  </si>
  <si>
    <t>120 ml</t>
  </si>
  <si>
    <t>6240 ml</t>
  </si>
  <si>
    <t>Daily Clean Probes</t>
  </si>
  <si>
    <t>60 ml</t>
  </si>
  <si>
    <t>21900ml</t>
  </si>
  <si>
    <t>**System Check</t>
  </si>
  <si>
    <t>7 ml</t>
  </si>
  <si>
    <t>364 ml</t>
  </si>
  <si>
    <t>154 ml</t>
  </si>
  <si>
    <t>8008 ml</t>
  </si>
  <si>
    <t>Utility assay (4 hourly wake-up if "on")</t>
  </si>
  <si>
    <t>0.6 ml</t>
  </si>
  <si>
    <t>1314 ml</t>
  </si>
  <si>
    <t>15 ml</t>
  </si>
  <si>
    <t>32850ml</t>
  </si>
  <si>
    <t>***Utility assay (as end of run)</t>
  </si>
  <si>
    <t>0.2 ml</t>
  </si>
  <si>
    <t>156 ml</t>
  </si>
  <si>
    <t>5.4 ml</t>
  </si>
  <si>
    <t>3942 ml</t>
  </si>
  <si>
    <t>One step assay (average)</t>
  </si>
  <si>
    <t>1 or 2</t>
  </si>
  <si>
    <t>0.2 ml (1 test)</t>
  </si>
  <si>
    <t>7.4ml</t>
  </si>
  <si>
    <t>Two step assay (average)</t>
  </si>
  <si>
    <t>14.8 ml</t>
  </si>
  <si>
    <t>Units</t>
  </si>
  <si>
    <t>Red Font Not included (optional)</t>
  </si>
  <si>
    <t>P/N 81901</t>
  </si>
  <si>
    <t>P/N 81906</t>
  </si>
  <si>
    <t>P/N A16792</t>
  </si>
  <si>
    <t>P/N 81904</t>
  </si>
  <si>
    <t>*Assumes daily special clean (B12)</t>
  </si>
  <si>
    <t>**Assumes on average 1 system checks passed per week - Wash buffer guesstimate as no spec yet defined</t>
  </si>
  <si>
    <t>*** Utility Assay - Wash buffer guesstimate as no spec yet defined</t>
  </si>
  <si>
    <t xml:space="preserve">    Calculation for one year assuming testing for 7 days a week 52 weeks a year plus totals per calculation base sheet</t>
  </si>
  <si>
    <t>Instructions:</t>
  </si>
  <si>
    <r>
      <t xml:space="preserve">Fill in the number of different assays being run in cell </t>
    </r>
    <r>
      <rPr>
        <b/>
        <sz val="11"/>
        <color rgb="FF0000FF"/>
        <rFont val="Arial"/>
        <family val="2"/>
        <charset val="238"/>
      </rPr>
      <t>C9</t>
    </r>
    <r>
      <rPr>
        <sz val="11"/>
        <color rgb="FF000000"/>
        <rFont val="Arial"/>
        <family val="2"/>
        <charset val="238"/>
      </rPr>
      <t xml:space="preserve"> (e.g. TSH, FT4, Vitamin B12, Folate, Ferritin, LH, FSH = </t>
    </r>
    <r>
      <rPr>
        <b/>
        <sz val="11"/>
        <color rgb="FF0000FF"/>
        <rFont val="Arial"/>
        <family val="2"/>
        <charset val="238"/>
      </rPr>
      <t>7</t>
    </r>
    <r>
      <rPr>
        <sz val="11"/>
        <color rgb="FF000000"/>
        <rFont val="Arial"/>
        <family val="2"/>
        <charset val="238"/>
      </rPr>
      <t>).</t>
    </r>
  </si>
  <si>
    <r>
      <t xml:space="preserve">Fill in the total number of tests (patient tests) per year in cell </t>
    </r>
    <r>
      <rPr>
        <b/>
        <sz val="11"/>
        <color rgb="FF0000FF"/>
        <rFont val="Arial"/>
        <family val="2"/>
        <charset val="238"/>
      </rPr>
      <t>C10</t>
    </r>
    <r>
      <rPr>
        <sz val="11"/>
        <color rgb="FF000000"/>
        <rFont val="Arial"/>
        <family val="2"/>
        <charset val="238"/>
      </rPr>
      <t>. The sheet will automatically calculate the consumables required.</t>
    </r>
  </si>
  <si>
    <r>
      <t>Patient Tests, Calibration and Maintenance :</t>
    </r>
    <r>
      <rPr>
        <sz val="11"/>
        <color rgb="FF000000"/>
        <rFont val="Arial"/>
        <family val="2"/>
        <charset val="238"/>
      </rPr>
      <t xml:space="preserve"> consumables included to run all patient tests, calibrations and maintenance</t>
    </r>
  </si>
  <si>
    <r>
      <t>Total :</t>
    </r>
    <r>
      <rPr>
        <sz val="11"/>
        <color rgb="FF000000"/>
        <rFont val="Arial"/>
        <family val="2"/>
        <charset val="238"/>
      </rPr>
      <t xml:space="preserve"> Patient Tests, Calibrations, Maintenance and daily tri-level QC for all parameters, i.e. consumables for total tests</t>
    </r>
  </si>
  <si>
    <t>Number of different assays :</t>
  </si>
  <si>
    <t>Total Number of tests :</t>
  </si>
  <si>
    <t>p/n</t>
  </si>
  <si>
    <t>Consumable description &amp; packaging</t>
  </si>
  <si>
    <t>Patient tests, Calibration &amp; Maintenance ONLY</t>
  </si>
  <si>
    <t>Additional needed for daily QC - tri-level per assay</t>
  </si>
  <si>
    <t>Total: Patient Tests, Calibrations, Maintenance, &amp; Daily QC</t>
  </si>
  <si>
    <t>v</t>
  </si>
  <si>
    <t>metoda kalkulacji liczby</t>
  </si>
  <si>
    <t>opak. odczynników</t>
  </si>
  <si>
    <t>ilość</t>
  </si>
  <si>
    <t>stabilność</t>
  </si>
  <si>
    <t>Stabilność kalibracji</t>
  </si>
  <si>
    <t>Ilość testów na  jedna kalibrację</t>
  </si>
  <si>
    <t>Sample Pickup (ul)</t>
  </si>
  <si>
    <t>Ilość testów na kalibracje/rok</t>
  </si>
  <si>
    <t>Zawartość opakowania</t>
  </si>
  <si>
    <t>Objętość na rok (ml)</t>
  </si>
  <si>
    <t>ilość opakowań kalibratora/rok</t>
  </si>
  <si>
    <t>amh</t>
  </si>
  <si>
    <t>6 @ 1 x 2 mL</t>
  </si>
  <si>
    <t>kortyzol</t>
  </si>
  <si>
    <t>6 @ 1 x 4 mL</t>
  </si>
  <si>
    <t>IgE</t>
  </si>
  <si>
    <t>S0 @ 1 x 6 mL          S1 - S6 @ 1 x 4 mL</t>
  </si>
  <si>
    <t>Erytropoetyna</t>
  </si>
  <si>
    <t>S0 @ 1 x 10 mL    S1-S5 @ 1 x 2.5 mL</t>
  </si>
  <si>
    <t>stab kalibratora</t>
  </si>
  <si>
    <t>do daty ważn</t>
  </si>
  <si>
    <t>kwas foliowy</t>
  </si>
  <si>
    <t>Czynnik wewnętrzny</t>
  </si>
  <si>
    <t>Pakiet nr 5 -Odczynniki do immunodiagnostyki wraz z dzierżawą analizatora</t>
  </si>
  <si>
    <t>odczynnik</t>
  </si>
  <si>
    <t>kalibracja</t>
  </si>
  <si>
    <t>ilość badań</t>
  </si>
  <si>
    <t>Cena netto</t>
  </si>
  <si>
    <t>VAT (%)</t>
  </si>
  <si>
    <t>Cena brutto</t>
  </si>
  <si>
    <t>Producent i numer katalogowy</t>
  </si>
  <si>
    <t>kontrole</t>
  </si>
  <si>
    <t>liczba ozn/rok</t>
  </si>
  <si>
    <t>stabilność na pokładzie</t>
  </si>
  <si>
    <t>liczba op wg stabilności</t>
  </si>
  <si>
    <t>Antygen HBS</t>
  </si>
  <si>
    <t>Beckman Coulter</t>
  </si>
  <si>
    <t>Access HBS AG QC Kit</t>
  </si>
  <si>
    <t>Anty-TG</t>
  </si>
  <si>
    <t>364 Speciality IA Liq. 1</t>
  </si>
  <si>
    <t>BNP</t>
  </si>
  <si>
    <t>Alere*</t>
  </si>
  <si>
    <t>Triage BNP Controls</t>
  </si>
  <si>
    <t>Liquichek Cardiac Markers Plus LT Control, Level 1 (6 x 3 mLs)</t>
  </si>
  <si>
    <t>f PSA</t>
  </si>
  <si>
    <t>Liquicheck Immunoassay Plus, Level 1</t>
  </si>
  <si>
    <t>f T3</t>
  </si>
  <si>
    <t>f T4</t>
  </si>
  <si>
    <t>Kortyzol</t>
  </si>
  <si>
    <t>Przeciwciała HCV</t>
  </si>
  <si>
    <t>HCV AB QC</t>
  </si>
  <si>
    <t>t PSA</t>
  </si>
  <si>
    <t>TSH III GENERACJI</t>
  </si>
  <si>
    <t>B63284</t>
  </si>
  <si>
    <t>t T3</t>
  </si>
  <si>
    <t>tt3</t>
  </si>
  <si>
    <t>t T4</t>
  </si>
  <si>
    <t>Prolactin</t>
  </si>
  <si>
    <t>Troponina I</t>
  </si>
  <si>
    <t>Test potwierdzenia Hbs</t>
  </si>
  <si>
    <t>Access HBs Ag Confirmatory QC Kit</t>
  </si>
  <si>
    <t>objętość uL na 1 poziom/1 kontrolę</t>
  </si>
  <si>
    <t>HBs Conf</t>
  </si>
  <si>
    <t>2 x 110 ul</t>
  </si>
  <si>
    <t>220 ul</t>
  </si>
  <si>
    <t>kontrola:</t>
  </si>
  <si>
    <t>12 ml jednego poziomu</t>
  </si>
  <si>
    <t>HBsAg</t>
  </si>
  <si>
    <t>110 ul</t>
  </si>
  <si>
    <t>Dzierżawa</t>
  </si>
  <si>
    <t>36 miesięcy</t>
  </si>
  <si>
    <t>rok</t>
  </si>
  <si>
    <t>objętość na 1 rok w uL</t>
  </si>
  <si>
    <t>0,22 ml</t>
  </si>
  <si>
    <t>zużycie kontroli 1 poziomu</t>
  </si>
  <si>
    <t>0,11 ml</t>
  </si>
  <si>
    <t>Materiały zużywalne, kalibratory, kontrole i wszystkie inne materiały niezbędne do wykkonania wyżej wymienionej ilości w czsie trwania umowy</t>
  </si>
  <si>
    <t>3 lata</t>
  </si>
  <si>
    <t>ml na 1 rok na 1 poziom</t>
  </si>
  <si>
    <t>ml kontroli na 1 poziom</t>
  </si>
  <si>
    <t>Materiały zużywalne, kalibratory, kontrole</t>
  </si>
  <si>
    <t>12 x 5 ml = 60 ml - 1 opak</t>
  </si>
  <si>
    <t>opak 1 poziomu na 1 rok</t>
  </si>
  <si>
    <t>na 3 lata</t>
  </si>
  <si>
    <t>ACCESS WASTE BAGS 20/BOX</t>
  </si>
  <si>
    <t>81904</t>
  </si>
  <si>
    <t>wychodzi 3,18 opak/rok na 1 poziom</t>
  </si>
  <si>
    <t>ACCESS SUBSTRATE 4 X 130ML</t>
  </si>
  <si>
    <t>81906</t>
  </si>
  <si>
    <t>ACCESS Wash Buffer II, 4 x 1950 mL</t>
  </si>
  <si>
    <t>ACCESS SAMPLE DILUENT A, 1 X 4ML</t>
  </si>
  <si>
    <t>81908</t>
  </si>
  <si>
    <t>ACCESS SYSTEM CHECK SOLN, 6 X 4M</t>
  </si>
  <si>
    <t>81910</t>
  </si>
  <si>
    <t>ACCESS REACTION VESSELS 16X98</t>
  </si>
  <si>
    <t>81901</t>
  </si>
  <si>
    <t>ACCESS SAMPLE CUPS 1000X2ML</t>
  </si>
  <si>
    <t>81902</t>
  </si>
  <si>
    <t>SAMPLE CUPS 0.5 ML</t>
  </si>
  <si>
    <t>BRUSH, DISP. ASPIRATE 10/PKG</t>
  </si>
  <si>
    <t>CONTRAD 70, 1 X 1 LITER</t>
  </si>
  <si>
    <t>CITRANOX, 1 X 1 GALLON</t>
  </si>
  <si>
    <t>HCV AB CALIBRATORS</t>
  </si>
  <si>
    <t>Triage BNP Calibrators</t>
  </si>
  <si>
    <t>ACCESS HTSH CALIBRATORS</t>
  </si>
  <si>
    <t>ACCESS TOTAL T4 CALS</t>
  </si>
  <si>
    <t>ACCESS TOTAL T3 CALS S0-S5</t>
  </si>
  <si>
    <t>kalkulator: 3/rok;  katalog: 2/rok</t>
  </si>
  <si>
    <t>ACCESS FREE T4 CALS 50-55</t>
  </si>
  <si>
    <t>ACCESS FT3 CALS S0-S5</t>
  </si>
  <si>
    <t>Access Thyroglobulin Antibody II Calibrators</t>
  </si>
  <si>
    <t>ACCESS TPOAb CAL Kit S0-55</t>
  </si>
  <si>
    <t>ACCESS LH CALIBRATOR</t>
  </si>
  <si>
    <t>ACCESS FSH CALIBRATORS</t>
  </si>
  <si>
    <t>ACCESS ESTRADIOL CAL S0-S5</t>
  </si>
  <si>
    <t>TBhCG Calibrators S0-S5</t>
  </si>
  <si>
    <t>ACCESS PROLACTN CALS</t>
  </si>
  <si>
    <t>ACCESS TESTOSTERONE CAL, S0-S5</t>
  </si>
  <si>
    <t>ACCESS PROGESTERONE CAL</t>
  </si>
  <si>
    <t>ACCESS HYBRITECH PSA CAL KIT</t>
  </si>
  <si>
    <t>ACCESS HYBRITECH FREE PSA CAL KIT</t>
  </si>
  <si>
    <t>ACCESS CORTISOL CALS S0-S5</t>
  </si>
  <si>
    <t>AccuTnI+3 for use on Access Cals S0-S5</t>
  </si>
  <si>
    <t>Access HBS AG Calibrator Kit</t>
  </si>
  <si>
    <t>Access  Vitamin B12 Calibrator Kit</t>
  </si>
  <si>
    <t>Access HBs Ag Confirmatory Calibrator Kit</t>
  </si>
  <si>
    <t>A49928/361</t>
  </si>
  <si>
    <t>Bio-Rad</t>
  </si>
  <si>
    <t>Liquicheck Immunoassay Plus, Level 3</t>
  </si>
  <si>
    <t>A49930/363</t>
  </si>
  <si>
    <t>A32415/364</t>
  </si>
  <si>
    <t>366 Speciality IA Liq. 3</t>
  </si>
  <si>
    <t>A32505/366</t>
  </si>
  <si>
    <t>A56557/146</t>
  </si>
  <si>
    <t>Czy ta kontrola jest potrzebna? Jest już Triage BNP</t>
  </si>
  <si>
    <t>Liquichek Cardiac Markers Plus LT Control, Level 3 (6x 3 mLs)</t>
  </si>
  <si>
    <t>A83593/148</t>
  </si>
  <si>
    <t>* Oferta partnera konsorcjum firmy Werfen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</si>
</sst>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164" formatCode="d&quot;.&quot;mm&quot;.&quot;yyyy"/>
    <numFmt numFmtId="165" formatCode="#,##0.00&quot; &quot;[$zł-415];[Red]&quot;-&quot;#,##0.00&quot; &quot;[$zł-415]"/>
    <numFmt numFmtId="166" formatCode="[$-415]General"/>
    <numFmt numFmtId="167" formatCode="&quot; $&quot;#,##0.00&quot; &quot;;&quot; $(&quot;#,##0.00&quot;)&quot;;&quot; $-&quot;#&quot; &quot;;@&quot; &quot;"/>
    <numFmt numFmtId="168" formatCode="[$-415]0.00"/>
    <numFmt numFmtId="169" formatCode="[$-415]0%"/>
    <numFmt numFmtId="170" formatCode="[$-415]0"/>
    <numFmt numFmtId="171" formatCode="&quot; &quot;[$INR-415]&quot; &quot;#,##0.00&quot; &quot;;&quot; &quot;[$INR-415]&quot; (&quot;#,##0.00&quot;)&quot;;&quot; &quot;[$INR-415]&quot; -&quot;#&quot; &quot;;@&quot; &quot;"/>
    <numFmt numFmtId="172" formatCode="0.0"/>
    <numFmt numFmtId="173" formatCode="#,##0.00&quot; zł&quot;"/>
    <numFmt numFmtId="174" formatCode="[$-415]#,##0"/>
    <numFmt numFmtId="175" formatCode="&quot; &quot;#,##0.00&quot; &quot;;&quot; (&quot;#,##0.00&quot;)&quot;;&quot;-&quot;#&quot; &quot;;@&quot; &quot;"/>
    <numFmt numFmtId="176" formatCode="&quot; &quot;#,##0.00&quot; zł &quot;;&quot;-&quot;#,##0.00&quot; zł &quot;;&quot;-&quot;#&quot; zł &quot;;@&quot; &quot;"/>
    <numFmt numFmtId="177" formatCode="&quot; £&quot;#,##0.00&quot; &quot;;&quot;-£&quot;#,##0.00&quot; &quot;;&quot; £-&quot;#&quot; &quot;;@&quot; &quot;"/>
  </numFmts>
  <fonts count="51">
    <font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0"/>
      <color rgb="FF000000"/>
      <name val="Liberation Sans"/>
      <family val="2"/>
      <charset val="238"/>
    </font>
    <font>
      <sz val="10"/>
      <color rgb="FFFFFFFF"/>
      <name val="Liberation Sans"/>
      <family val="2"/>
      <charset val="238"/>
    </font>
    <font>
      <sz val="10"/>
      <color rgb="FFFFFFFF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CC0000"/>
      <name val="Liberation Sans"/>
      <family val="2"/>
      <charset val="238"/>
    </font>
    <font>
      <sz val="10"/>
      <color rgb="FF800000"/>
      <name val="Arial"/>
      <family val="2"/>
      <charset val="238"/>
    </font>
    <font>
      <b/>
      <sz val="10"/>
      <color rgb="FFFFFFFF"/>
      <name val="Liberation Sans"/>
      <family val="2"/>
      <charset val="238"/>
    </font>
    <font>
      <b/>
      <sz val="10"/>
      <color rgb="FFFFFFFF"/>
      <name val="Arial"/>
      <family val="2"/>
      <charset val="238"/>
    </font>
    <font>
      <i/>
      <sz val="10"/>
      <color rgb="FF808080"/>
      <name val="Liberation Sans"/>
      <family val="2"/>
      <charset val="238"/>
    </font>
    <font>
      <i/>
      <sz val="10"/>
      <color rgb="FF808080"/>
      <name val="Arial"/>
      <family val="2"/>
      <charset val="238"/>
    </font>
    <font>
      <sz val="10"/>
      <color rgb="FF006600"/>
      <name val="Liberation Sans"/>
      <family val="2"/>
      <charset val="238"/>
    </font>
    <font>
      <sz val="10"/>
      <color rgb="FF008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sz val="18"/>
      <color rgb="FF000000"/>
      <name val="Liberation Sans"/>
      <family val="2"/>
      <charset val="238"/>
    </font>
    <font>
      <sz val="18"/>
      <color rgb="FF000000"/>
      <name val="Arial"/>
      <family val="2"/>
      <charset val="238"/>
    </font>
    <font>
      <sz val="12"/>
      <color rgb="FF000000"/>
      <name val="Liberation Sans"/>
      <family val="2"/>
      <charset val="238"/>
    </font>
    <font>
      <sz val="12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sz val="24"/>
      <color rgb="FF000000"/>
      <name val="Liberation Sans"/>
      <family val="2"/>
      <charset val="238"/>
    </font>
    <font>
      <sz val="10"/>
      <color rgb="FF996600"/>
      <name val="Liberation Sans"/>
      <family val="2"/>
      <charset val="238"/>
    </font>
    <font>
      <sz val="10"/>
      <color rgb="FF808000"/>
      <name val="Arial"/>
      <family val="2"/>
      <charset val="238"/>
    </font>
    <font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Liberation Sans"/>
      <family val="2"/>
      <charset val="238"/>
    </font>
    <font>
      <sz val="10"/>
      <color rgb="FF000000"/>
      <name val="Arial CE"/>
      <charset val="238"/>
    </font>
    <font>
      <sz val="10"/>
      <color rgb="FF333333"/>
      <name val="Liberation Sans"/>
      <family val="2"/>
      <charset val="238"/>
    </font>
    <font>
      <sz val="10"/>
      <color rgb="FF333333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b/>
      <sz val="10"/>
      <color rgb="FF000000"/>
      <name val="Arial CE"/>
      <charset val="238"/>
    </font>
    <font>
      <sz val="10"/>
      <color rgb="FF000000"/>
      <name val="Arial CE1"/>
      <charset val="238"/>
    </font>
    <font>
      <sz val="12"/>
      <color rgb="FF000000"/>
      <name val="Times New Roman"/>
      <family val="1"/>
      <charset val="238"/>
    </font>
    <font>
      <sz val="8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10"/>
      <color rgb="FF000000"/>
      <name val="F"/>
      <charset val="238"/>
    </font>
    <font>
      <sz val="10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000000"/>
      <name val="Liberation Sans"/>
      <family val="2"/>
      <charset val="238"/>
    </font>
    <font>
      <b/>
      <i/>
      <sz val="12"/>
      <color rgb="FF000000"/>
      <name val="Arial"/>
      <family val="2"/>
      <charset val="238"/>
    </font>
    <font>
      <b/>
      <i/>
      <sz val="11"/>
      <color rgb="FF000000"/>
      <name val="Arial"/>
      <family val="2"/>
      <charset val="238"/>
    </font>
    <font>
      <sz val="11"/>
      <color rgb="FF0000FF"/>
      <name val="Arial"/>
      <family val="2"/>
      <charset val="238"/>
    </font>
    <font>
      <b/>
      <sz val="11"/>
      <color rgb="FF0000FF"/>
      <name val="Arial"/>
      <family val="2"/>
      <charset val="238"/>
    </font>
    <font>
      <sz val="11"/>
      <color rgb="FF003366"/>
      <name val="Arial"/>
      <family val="2"/>
      <charset val="238"/>
    </font>
    <font>
      <b/>
      <sz val="11"/>
      <color rgb="FF003366"/>
      <name val="Arial"/>
      <family val="2"/>
      <charset val="238"/>
    </font>
    <font>
      <b/>
      <sz val="8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8080"/>
      <name val="Arial"/>
      <family val="2"/>
      <charset val="238"/>
    </font>
    <font>
      <b/>
      <u/>
      <sz val="11"/>
      <color rgb="FF000000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CCCCFF"/>
        <bgColor rgb="FFCCCCFF"/>
      </patternFill>
    </fill>
    <fill>
      <patternFill patternType="solid">
        <fgColor rgb="FFFFCCCC"/>
        <bgColor rgb="FFFFCCCC"/>
      </patternFill>
    </fill>
    <fill>
      <patternFill patternType="solid">
        <fgColor rgb="FFFFCC99"/>
        <bgColor rgb="FFFFCC99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FF0000"/>
      </patternFill>
    </fill>
    <fill>
      <patternFill patternType="solid">
        <fgColor rgb="FFCC0000"/>
        <bgColor rgb="FFCC0000"/>
      </patternFill>
    </fill>
    <fill>
      <patternFill patternType="solid">
        <fgColor rgb="FF800000"/>
        <bgColor rgb="FF80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CCC1DA"/>
        <bgColor rgb="FFCCC1DA"/>
      </patternFill>
    </fill>
    <fill>
      <patternFill patternType="solid">
        <fgColor rgb="FFC0C0C0"/>
        <bgColor rgb="FFC0C0C0"/>
      </patternFill>
    </fill>
    <fill>
      <patternFill patternType="solid">
        <fgColor rgb="FFDFDFE0"/>
        <bgColor rgb="FFDFDFE0"/>
      </patternFill>
    </fill>
    <fill>
      <patternFill patternType="solid">
        <fgColor rgb="FFEFEFF0"/>
        <bgColor rgb="FFEFEFF0"/>
      </patternFill>
    </fill>
    <fill>
      <patternFill patternType="solid">
        <fgColor rgb="FF8EB4E3"/>
        <bgColor rgb="FF8EB4E3"/>
      </patternFill>
    </fill>
    <fill>
      <patternFill patternType="solid">
        <fgColor rgb="FFD7E4BD"/>
        <bgColor rgb="FFD7E4BD"/>
      </patternFill>
    </fill>
    <fill>
      <patternFill patternType="solid">
        <fgColor rgb="FFEBF1DE"/>
        <bgColor rgb="FFEBF1DE"/>
      </patternFill>
    </fill>
  </fills>
  <borders count="77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medium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FF"/>
      </left>
      <right style="double">
        <color rgb="FF0000FF"/>
      </right>
      <top style="medium">
        <color rgb="FF0000FF"/>
      </top>
      <bottom style="thin">
        <color rgb="FF0000FF"/>
      </bottom>
      <diagonal/>
    </border>
    <border>
      <left style="double">
        <color rgb="FF0000FF"/>
      </left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medium">
        <color rgb="FF0000FF"/>
      </left>
      <right style="double">
        <color rgb="FF0000FF"/>
      </right>
      <top style="thin">
        <color rgb="FF0000FF"/>
      </top>
      <bottom style="medium">
        <color rgb="FF0000FF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56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4" fillId="2" borderId="0" applyNumberFormat="0" applyBorder="0" applyAlignment="0" applyProtection="0"/>
    <xf numFmtId="0" fontId="3" fillId="3" borderId="0" applyNumberFormat="0" applyBorder="0" applyProtection="0"/>
    <xf numFmtId="0" fontId="4" fillId="3" borderId="0" applyNumberFormat="0" applyBorder="0" applyAlignment="0" applyProtection="0"/>
    <xf numFmtId="0" fontId="2" fillId="4" borderId="0" applyNumberFormat="0" applyBorder="0" applyProtection="0"/>
    <xf numFmtId="0" fontId="5" fillId="5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6" borderId="0" applyNumberFormat="0" applyBorder="0" applyProtection="0"/>
    <xf numFmtId="0" fontId="7" fillId="7" borderId="0" applyNumberFormat="0" applyBorder="0" applyAlignment="0" applyProtection="0"/>
    <xf numFmtId="0" fontId="1" fillId="8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9" borderId="0" applyNumberFormat="0" applyFont="0" applyBorder="0" applyProtection="0"/>
    <xf numFmtId="167" fontId="1" fillId="0" borderId="0" applyFont="0" applyBorder="0" applyProtection="0"/>
    <xf numFmtId="177" fontId="1" fillId="0" borderId="0" applyFont="0" applyBorder="0" applyProtection="0"/>
    <xf numFmtId="0" fontId="8" fillId="10" borderId="0" applyNumberFormat="0" applyBorder="0" applyProtection="0"/>
    <xf numFmtId="0" fontId="9" fillId="11" borderId="0" applyNumberFormat="0" applyBorder="0" applyAlignment="0" applyProtection="0"/>
    <xf numFmtId="175" fontId="1" fillId="0" borderId="0" applyFont="0" applyBorder="0" applyProtection="0"/>
    <xf numFmtId="0" fontId="1" fillId="8" borderId="0" applyNumberFormat="0" applyFont="0" applyBorder="0" applyProtection="0"/>
    <xf numFmtId="0" fontId="10" fillId="0" borderId="0" applyNumberFormat="0" applyBorder="0" applyProtection="0"/>
    <xf numFmtId="0" fontId="11" fillId="0" borderId="0" applyNumberFormat="0" applyFill="0" applyBorder="0" applyAlignment="0" applyProtection="0"/>
    <xf numFmtId="0" fontId="12" fillId="12" borderId="0" applyNumberFormat="0" applyBorder="0" applyProtection="0"/>
    <xf numFmtId="0" fontId="13" fillId="12" borderId="0" applyNumberFormat="0" applyBorder="0" applyAlignment="0" applyProtection="0"/>
    <xf numFmtId="0" fontId="14" fillId="0" borderId="0" applyNumberFormat="0" applyBorder="0" applyProtection="0">
      <alignment horizontal="center"/>
    </xf>
    <xf numFmtId="0" fontId="15" fillId="0" borderId="0" applyNumberFormat="0" applyBorder="0" applyProtection="0"/>
    <xf numFmtId="0" fontId="16" fillId="0" borderId="0" applyNumberFormat="0" applyFill="0" applyBorder="0" applyAlignment="0" applyProtection="0"/>
    <xf numFmtId="0" fontId="17" fillId="0" borderId="0" applyNumberFormat="0" applyBorder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Border="0" applyProtection="0"/>
    <xf numFmtId="0" fontId="14" fillId="0" borderId="0" applyNumberFormat="0" applyBorder="0" applyProtection="0">
      <alignment horizontal="center" textRotation="90"/>
    </xf>
    <xf numFmtId="0" fontId="21" fillId="13" borderId="0" applyNumberFormat="0" applyBorder="0" applyProtection="0"/>
    <xf numFmtId="0" fontId="22" fillId="13" borderId="0" applyNumberFormat="0" applyBorder="0" applyAlignment="0" applyProtection="0"/>
    <xf numFmtId="166" fontId="23" fillId="0" borderId="0" applyBorder="0" applyProtection="0"/>
    <xf numFmtId="166" fontId="23" fillId="0" borderId="0" applyBorder="0" applyProtection="0"/>
    <xf numFmtId="166" fontId="24" fillId="0" borderId="0" applyBorder="0" applyProtection="0"/>
    <xf numFmtId="166" fontId="23" fillId="0" borderId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3" fillId="0" borderId="0" applyNumberFormat="0" applyBorder="0" applyProtection="0"/>
    <xf numFmtId="0" fontId="25" fillId="0" borderId="0" applyNumberFormat="0" applyBorder="0" applyProtection="0"/>
    <xf numFmtId="0" fontId="26" fillId="0" borderId="0" applyNumberFormat="0" applyBorder="0" applyProtection="0"/>
    <xf numFmtId="0" fontId="26" fillId="0" borderId="0" applyNumberFormat="0" applyBorder="0" applyProtection="0"/>
    <xf numFmtId="0" fontId="26" fillId="0" borderId="0" applyNumberFormat="0" applyBorder="0" applyProtection="0"/>
    <xf numFmtId="0" fontId="27" fillId="13" borderId="1" applyNumberFormat="0" applyProtection="0"/>
    <xf numFmtId="0" fontId="28" fillId="13" borderId="1" applyNumberFormat="0" applyAlignment="0" applyProtection="0"/>
    <xf numFmtId="169" fontId="1" fillId="0" borderId="0" applyFont="0" applyBorder="0" applyProtection="0"/>
    <xf numFmtId="0" fontId="29" fillId="0" borderId="0" applyNumberFormat="0" applyBorder="0" applyProtection="0"/>
    <xf numFmtId="165" fontId="29" fillId="0" borderId="0" applyBorder="0" applyProtection="0"/>
    <xf numFmtId="0" fontId="25" fillId="0" borderId="0" applyNumberFormat="0" applyBorder="0" applyProtection="0"/>
    <xf numFmtId="0" fontId="23" fillId="0" borderId="0" applyNumberFormat="0" applyFill="0" applyBorder="0" applyAlignment="0" applyProtection="0"/>
    <xf numFmtId="0" fontId="25" fillId="0" borderId="0" applyNumberFormat="0" applyBorder="0" applyProtection="0"/>
    <xf numFmtId="0" fontId="23" fillId="0" borderId="0" applyNumberFormat="0" applyFill="0" applyBorder="0" applyAlignment="0" applyProtection="0"/>
    <xf numFmtId="0" fontId="6" fillId="0" borderId="0" applyNumberFormat="0" applyBorder="0" applyProtection="0"/>
    <xf numFmtId="0" fontId="7" fillId="0" borderId="0" applyNumberFormat="0" applyFill="0" applyBorder="0" applyAlignment="0" applyProtection="0"/>
  </cellStyleXfs>
  <cellXfs count="623">
    <xf numFmtId="0" fontId="0" fillId="0" borderId="0" xfId="0"/>
    <xf numFmtId="0" fontId="30" fillId="0" borderId="2" xfId="42" applyFont="1" applyFill="1" applyBorder="1" applyAlignment="1">
      <alignment horizontal="left"/>
    </xf>
    <xf numFmtId="0" fontId="30" fillId="0" borderId="0" xfId="42" applyFont="1" applyFill="1" applyAlignment="1">
      <alignment horizontal="left"/>
    </xf>
    <xf numFmtId="0" fontId="30" fillId="0" borderId="0" xfId="0" applyFont="1" applyAlignment="1">
      <alignment horizontal="left"/>
    </xf>
    <xf numFmtId="0" fontId="31" fillId="0" borderId="0" xfId="0" applyFont="1"/>
    <xf numFmtId="0" fontId="30" fillId="14" borderId="3" xfId="42" applyFont="1" applyFill="1" applyBorder="1" applyAlignment="1">
      <alignment horizontal="right" wrapText="1"/>
    </xf>
    <xf numFmtId="0" fontId="30" fillId="14" borderId="3" xfId="42" applyFont="1" applyFill="1" applyBorder="1" applyAlignment="1">
      <alignment horizontal="center" wrapText="1"/>
    </xf>
    <xf numFmtId="0" fontId="30" fillId="14" borderId="3" xfId="42" applyFont="1" applyFill="1" applyBorder="1" applyAlignment="1">
      <alignment horizontal="center" vertical="center" wrapText="1"/>
    </xf>
    <xf numFmtId="0" fontId="23" fillId="0" borderId="0" xfId="0" applyFont="1"/>
    <xf numFmtId="0" fontId="23" fillId="0" borderId="3" xfId="0" applyFont="1" applyBorder="1" applyAlignment="1">
      <alignment vertical="center" wrapText="1"/>
    </xf>
    <xf numFmtId="0" fontId="23" fillId="0" borderId="3" xfId="0" applyFont="1" applyBorder="1" applyAlignment="1">
      <alignment wrapText="1"/>
    </xf>
    <xf numFmtId="0" fontId="23" fillId="0" borderId="3" xfId="0" applyFont="1" applyBorder="1" applyAlignment="1">
      <alignment horizontal="center" vertical="center"/>
    </xf>
    <xf numFmtId="0" fontId="23" fillId="0" borderId="3" xfId="0" applyFont="1" applyBorder="1"/>
    <xf numFmtId="10" fontId="23" fillId="0" borderId="3" xfId="0" applyNumberFormat="1" applyFont="1" applyBorder="1"/>
    <xf numFmtId="165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right" wrapText="1"/>
    </xf>
    <xf numFmtId="10" fontId="23" fillId="0" borderId="0" xfId="0" applyNumberFormat="1" applyFont="1"/>
    <xf numFmtId="0" fontId="0" fillId="0" borderId="0" xfId="0" applyAlignment="1">
      <alignment wrapText="1"/>
    </xf>
    <xf numFmtId="0" fontId="31" fillId="0" borderId="0" xfId="0" applyFont="1" applyAlignment="1">
      <alignment wrapText="1"/>
    </xf>
    <xf numFmtId="0" fontId="0" fillId="15" borderId="0" xfId="0" applyFill="1"/>
    <xf numFmtId="0" fontId="32" fillId="15" borderId="0" xfId="0" applyFont="1" applyFill="1"/>
    <xf numFmtId="0" fontId="26" fillId="15" borderId="0" xfId="0" applyFont="1" applyFill="1"/>
    <xf numFmtId="0" fontId="26" fillId="15" borderId="0" xfId="0" applyFont="1" applyFill="1" applyAlignment="1">
      <alignment wrapText="1"/>
    </xf>
    <xf numFmtId="10" fontId="26" fillId="15" borderId="0" xfId="0" applyNumberFormat="1" applyFont="1" applyFill="1"/>
    <xf numFmtId="0" fontId="23" fillId="0" borderId="0" xfId="0" applyFont="1" applyFill="1" applyAlignment="1">
      <alignment wrapText="1"/>
    </xf>
    <xf numFmtId="0" fontId="31" fillId="0" borderId="0" xfId="0" applyFont="1" applyFill="1" applyAlignment="1"/>
    <xf numFmtId="0" fontId="31" fillId="0" borderId="0" xfId="0" applyFont="1" applyFill="1" applyAlignment="1">
      <alignment wrapText="1"/>
    </xf>
    <xf numFmtId="0" fontId="0" fillId="15" borderId="0" xfId="0" applyFill="1"/>
    <xf numFmtId="0" fontId="33" fillId="15" borderId="0" xfId="0" applyFont="1" applyFill="1" applyAlignment="1">
      <alignment horizontal="justify"/>
    </xf>
    <xf numFmtId="0" fontId="26" fillId="15" borderId="0" xfId="0" applyFont="1" applyFill="1" applyAlignment="1">
      <alignment horizontal="justify"/>
    </xf>
    <xf numFmtId="0" fontId="30" fillId="0" borderId="4" xfId="42" applyFont="1" applyFill="1" applyBorder="1" applyAlignment="1">
      <alignment horizontal="left"/>
    </xf>
    <xf numFmtId="0" fontId="0" fillId="14" borderId="3" xfId="0" applyFill="1" applyBorder="1"/>
    <xf numFmtId="0" fontId="30" fillId="14" borderId="5" xfId="42" applyFont="1" applyFill="1" applyBorder="1" applyAlignment="1">
      <alignment horizontal="right" wrapText="1"/>
    </xf>
    <xf numFmtId="0" fontId="0" fillId="0" borderId="0" xfId="0" applyAlignment="1">
      <alignment horizontal="center"/>
    </xf>
    <xf numFmtId="10" fontId="23" fillId="0" borderId="3" xfId="0" applyNumberFormat="1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right" wrapText="1"/>
    </xf>
    <xf numFmtId="0" fontId="23" fillId="0" borderId="6" xfId="0" applyFont="1" applyBorder="1"/>
    <xf numFmtId="0" fontId="0" fillId="0" borderId="3" xfId="0" applyBorder="1" applyAlignment="1">
      <alignment horizontal="center"/>
    </xf>
    <xf numFmtId="0" fontId="31" fillId="0" borderId="3" xfId="0" applyFont="1" applyBorder="1"/>
    <xf numFmtId="0" fontId="31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/>
    </xf>
    <xf numFmtId="0" fontId="26" fillId="0" borderId="3" xfId="0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7" xfId="0" applyFont="1" applyBorder="1"/>
    <xf numFmtId="0" fontId="26" fillId="0" borderId="5" xfId="0" applyFont="1" applyBorder="1" applyAlignment="1">
      <alignment horizontal="center"/>
    </xf>
    <xf numFmtId="0" fontId="23" fillId="0" borderId="3" xfId="0" applyFont="1" applyBorder="1" applyAlignment="1">
      <alignment horizontal="right" vertical="center"/>
    </xf>
    <xf numFmtId="0" fontId="23" fillId="0" borderId="4" xfId="0" applyFont="1" applyBorder="1" applyAlignment="1">
      <alignment horizontal="center"/>
    </xf>
    <xf numFmtId="0" fontId="23" fillId="0" borderId="4" xfId="0" applyFont="1" applyBorder="1" applyAlignment="1">
      <alignment vertical="top" wrapText="1"/>
    </xf>
    <xf numFmtId="0" fontId="23" fillId="15" borderId="3" xfId="0" applyFont="1" applyFill="1" applyBorder="1" applyAlignment="1">
      <alignment vertical="center" wrapText="1"/>
    </xf>
    <xf numFmtId="0" fontId="23" fillId="15" borderId="3" xfId="0" applyFont="1" applyFill="1" applyBorder="1" applyAlignment="1">
      <alignment vertical="center"/>
    </xf>
    <xf numFmtId="0" fontId="23" fillId="15" borderId="3" xfId="0" applyFont="1" applyFill="1" applyBorder="1" applyAlignment="1">
      <alignment horizontal="center" vertical="center"/>
    </xf>
    <xf numFmtId="10" fontId="23" fillId="0" borderId="3" xfId="0" applyNumberFormat="1" applyFont="1" applyBorder="1" applyAlignment="1">
      <alignment vertical="top" wrapText="1"/>
    </xf>
    <xf numFmtId="0" fontId="23" fillId="0" borderId="3" xfId="0" applyFont="1" applyBorder="1" applyAlignment="1">
      <alignment vertical="top" wrapText="1"/>
    </xf>
    <xf numFmtId="0" fontId="23" fillId="15" borderId="6" xfId="0" applyFont="1" applyFill="1" applyBorder="1" applyAlignment="1">
      <alignment horizontal="center" vertical="center"/>
    </xf>
    <xf numFmtId="0" fontId="23" fillId="15" borderId="7" xfId="0" applyFont="1" applyFill="1" applyBorder="1" applyAlignment="1">
      <alignment vertical="center" wrapText="1"/>
    </xf>
    <xf numFmtId="0" fontId="5" fillId="15" borderId="7" xfId="0" applyFont="1" applyFill="1" applyBorder="1" applyAlignment="1">
      <alignment vertical="center" wrapText="1"/>
    </xf>
    <xf numFmtId="0" fontId="23" fillId="0" borderId="3" xfId="0" applyFont="1" applyBorder="1" applyAlignment="1">
      <alignment horizontal="center" vertical="top" wrapText="1"/>
    </xf>
    <xf numFmtId="0" fontId="23" fillId="0" borderId="5" xfId="0" applyFont="1" applyBorder="1" applyAlignment="1">
      <alignment vertical="top" wrapText="1"/>
    </xf>
    <xf numFmtId="0" fontId="0" fillId="0" borderId="3" xfId="0" applyBorder="1"/>
    <xf numFmtId="0" fontId="0" fillId="0" borderId="3" xfId="0" applyBorder="1" applyAlignment="1">
      <alignment wrapText="1"/>
    </xf>
    <xf numFmtId="10" fontId="0" fillId="0" borderId="3" xfId="0" applyNumberFormat="1" applyBorder="1"/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10" fontId="23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right" wrapText="1"/>
    </xf>
    <xf numFmtId="0" fontId="23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30" fillId="14" borderId="6" xfId="42" applyFont="1" applyFill="1" applyBorder="1" applyAlignment="1">
      <alignment horizontal="right" vertical="center" wrapText="1"/>
    </xf>
    <xf numFmtId="0" fontId="35" fillId="14" borderId="6" xfId="42" applyFont="1" applyFill="1" applyBorder="1" applyAlignment="1">
      <alignment horizontal="center" vertical="center" wrapText="1"/>
    </xf>
    <xf numFmtId="0" fontId="35" fillId="14" borderId="6" xfId="38" applyFont="1" applyFill="1" applyBorder="1" applyAlignment="1">
      <alignment horizontal="center" vertical="center" wrapText="1"/>
    </xf>
    <xf numFmtId="0" fontId="35" fillId="14" borderId="8" xfId="38" applyFont="1" applyFill="1" applyBorder="1" applyAlignment="1">
      <alignment horizontal="center" vertical="center" wrapText="1"/>
    </xf>
    <xf numFmtId="0" fontId="35" fillId="14" borderId="3" xfId="38" applyFont="1" applyFill="1" applyBorder="1" applyAlignment="1">
      <alignment horizontal="center" vertical="center" wrapText="1"/>
    </xf>
    <xf numFmtId="0" fontId="35" fillId="14" borderId="9" xfId="38" applyFont="1" applyFill="1" applyBorder="1" applyAlignment="1">
      <alignment horizontal="center" vertical="center" wrapText="1"/>
    </xf>
    <xf numFmtId="4" fontId="23" fillId="0" borderId="3" xfId="0" applyNumberFormat="1" applyFont="1" applyBorder="1" applyAlignment="1">
      <alignment horizontal="center" vertical="center"/>
    </xf>
    <xf numFmtId="10" fontId="23" fillId="0" borderId="6" xfId="0" applyNumberFormat="1" applyFont="1" applyBorder="1"/>
    <xf numFmtId="10" fontId="23" fillId="0" borderId="3" xfId="0" applyNumberFormat="1" applyFont="1" applyBorder="1" applyAlignment="1">
      <alignment vertical="center"/>
    </xf>
    <xf numFmtId="0" fontId="23" fillId="0" borderId="7" xfId="0" applyFont="1" applyBorder="1" applyAlignment="1">
      <alignment vertical="center" wrapText="1"/>
    </xf>
    <xf numFmtId="0" fontId="23" fillId="0" borderId="5" xfId="0" applyFont="1" applyBorder="1" applyAlignment="1">
      <alignment horizontal="center" vertical="center"/>
    </xf>
    <xf numFmtId="0" fontId="36" fillId="0" borderId="3" xfId="0" applyFont="1" applyBorder="1"/>
    <xf numFmtId="0" fontId="23" fillId="0" borderId="5" xfId="0" applyFont="1" applyBorder="1"/>
    <xf numFmtId="176" fontId="23" fillId="0" borderId="0" xfId="0" applyNumberFormat="1" applyFont="1" applyAlignment="1">
      <alignment vertical="center"/>
    </xf>
    <xf numFmtId="0" fontId="4" fillId="15" borderId="0" xfId="0" applyFont="1" applyFill="1" applyAlignment="1">
      <alignment horizontal="center" vertical="center"/>
    </xf>
    <xf numFmtId="0" fontId="37" fillId="15" borderId="0" xfId="0" applyFont="1" applyFill="1" applyAlignment="1">
      <alignment horizontal="center" vertical="center"/>
    </xf>
    <xf numFmtId="0" fontId="23" fillId="16" borderId="0" xfId="0" applyFont="1" applyFill="1" applyAlignment="1">
      <alignment horizontal="center" vertical="center"/>
    </xf>
    <xf numFmtId="0" fontId="4" fillId="15" borderId="0" xfId="0" applyFont="1" applyFill="1" applyAlignment="1">
      <alignment vertical="center"/>
    </xf>
    <xf numFmtId="0" fontId="23" fillId="16" borderId="0" xfId="0" applyFont="1" applyFill="1" applyAlignment="1">
      <alignment vertical="center"/>
    </xf>
    <xf numFmtId="0" fontId="38" fillId="0" borderId="0" xfId="0" applyFont="1"/>
    <xf numFmtId="0" fontId="5" fillId="0" borderId="0" xfId="0" applyFont="1"/>
    <xf numFmtId="0" fontId="5" fillId="14" borderId="6" xfId="42" applyFont="1" applyFill="1" applyBorder="1" applyAlignment="1">
      <alignment horizontal="right" vertical="center" wrapText="1"/>
    </xf>
    <xf numFmtId="0" fontId="5" fillId="14" borderId="6" xfId="42" applyFont="1" applyFill="1" applyBorder="1" applyAlignment="1">
      <alignment horizontal="center" vertical="center" wrapText="1"/>
    </xf>
    <xf numFmtId="0" fontId="5" fillId="14" borderId="6" xfId="38" applyFont="1" applyFill="1" applyBorder="1" applyAlignment="1">
      <alignment horizontal="center" vertical="center" wrapText="1"/>
    </xf>
    <xf numFmtId="0" fontId="5" fillId="14" borderId="8" xfId="38" applyFont="1" applyFill="1" applyBorder="1" applyAlignment="1">
      <alignment horizontal="center" vertical="center" wrapText="1"/>
    </xf>
    <xf numFmtId="4" fontId="23" fillId="0" borderId="3" xfId="0" applyNumberFormat="1" applyFont="1" applyBorder="1"/>
    <xf numFmtId="0" fontId="0" fillId="0" borderId="0" xfId="0" applyFill="1"/>
    <xf numFmtId="0" fontId="5" fillId="15" borderId="0" xfId="42" applyFont="1" applyFill="1" applyAlignment="1">
      <alignment horizontal="center" wrapText="1"/>
    </xf>
    <xf numFmtId="0" fontId="23" fillId="15" borderId="0" xfId="42" applyFont="1" applyFill="1" applyAlignment="1">
      <alignment horizontal="left" wrapText="1"/>
    </xf>
    <xf numFmtId="0" fontId="5" fillId="14" borderId="10" xfId="42" applyFont="1" applyFill="1" applyBorder="1" applyAlignment="1">
      <alignment horizontal="center" wrapText="1"/>
    </xf>
    <xf numFmtId="0" fontId="5" fillId="14" borderId="11" xfId="42" applyFont="1" applyFill="1" applyBorder="1" applyAlignment="1">
      <alignment horizontal="center" wrapText="1"/>
    </xf>
    <xf numFmtId="0" fontId="5" fillId="14" borderId="12" xfId="42" applyFont="1" applyFill="1" applyBorder="1" applyAlignment="1">
      <alignment horizontal="center" wrapText="1"/>
    </xf>
    <xf numFmtId="0" fontId="5" fillId="14" borderId="13" xfId="42" applyFont="1" applyFill="1" applyBorder="1" applyAlignment="1">
      <alignment horizontal="center" wrapText="1"/>
    </xf>
    <xf numFmtId="0" fontId="5" fillId="14" borderId="14" xfId="42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10" xfId="0" applyFill="1" applyBorder="1" applyAlignment="1"/>
    <xf numFmtId="0" fontId="0" fillId="0" borderId="11" xfId="0" applyFill="1" applyBorder="1" applyAlignment="1">
      <alignment horizontal="left" vertical="center" wrapText="1"/>
    </xf>
    <xf numFmtId="0" fontId="0" fillId="0" borderId="11" xfId="0" applyFill="1" applyBorder="1" applyAlignment="1"/>
    <xf numFmtId="0" fontId="0" fillId="0" borderId="11" xfId="0" applyFill="1" applyBorder="1" applyAlignment="1">
      <alignment horizontal="center" wrapText="1"/>
    </xf>
    <xf numFmtId="0" fontId="0" fillId="0" borderId="11" xfId="0" applyFill="1" applyBorder="1"/>
    <xf numFmtId="0" fontId="0" fillId="0" borderId="15" xfId="0" applyFill="1" applyBorder="1" applyAlignment="1"/>
    <xf numFmtId="0" fontId="0" fillId="0" borderId="16" xfId="0" applyFill="1" applyBorder="1" applyAlignment="1">
      <alignment horizontal="left" vertical="center" wrapText="1"/>
    </xf>
    <xf numFmtId="0" fontId="0" fillId="0" borderId="16" xfId="0" applyFill="1" applyBorder="1" applyAlignment="1"/>
    <xf numFmtId="0" fontId="0" fillId="0" borderId="16" xfId="0" applyFill="1" applyBorder="1" applyAlignment="1">
      <alignment horizontal="center" wrapText="1"/>
    </xf>
    <xf numFmtId="0" fontId="0" fillId="0" borderId="16" xfId="0" applyFill="1" applyBorder="1"/>
    <xf numFmtId="0" fontId="0" fillId="0" borderId="0" xfId="0" applyAlignment="1">
      <alignment wrapText="1"/>
    </xf>
    <xf numFmtId="0" fontId="23" fillId="0" borderId="0" xfId="40" applyFont="1" applyFill="1" applyAlignment="1"/>
    <xf numFmtId="0" fontId="5" fillId="14" borderId="18" xfId="43" applyFont="1" applyFill="1" applyBorder="1" applyAlignment="1">
      <alignment horizontal="center" wrapText="1"/>
    </xf>
    <xf numFmtId="0" fontId="5" fillId="14" borderId="19" xfId="43" applyFont="1" applyFill="1" applyBorder="1" applyAlignment="1">
      <alignment horizontal="center" wrapText="1"/>
    </xf>
    <xf numFmtId="0" fontId="5" fillId="14" borderId="19" xfId="43" applyFont="1" applyFill="1" applyBorder="1" applyAlignment="1">
      <alignment horizontal="center" vertical="center" wrapText="1"/>
    </xf>
    <xf numFmtId="0" fontId="23" fillId="0" borderId="3" xfId="40" applyFont="1" applyFill="1" applyBorder="1" applyAlignment="1"/>
    <xf numFmtId="0" fontId="23" fillId="0" borderId="3" xfId="40" applyFont="1" applyFill="1" applyBorder="1" applyAlignment="1">
      <alignment horizontal="center"/>
    </xf>
    <xf numFmtId="9" fontId="23" fillId="0" borderId="3" xfId="40" applyNumberFormat="1" applyFont="1" applyFill="1" applyBorder="1" applyAlignment="1"/>
    <xf numFmtId="0" fontId="23" fillId="0" borderId="3" xfId="40" applyFont="1" applyFill="1" applyBorder="1" applyAlignment="1">
      <alignment horizontal="left"/>
    </xf>
    <xf numFmtId="0" fontId="23" fillId="0" borderId="3" xfId="40" applyFont="1" applyFill="1" applyBorder="1" applyAlignment="1">
      <alignment horizontal="right"/>
    </xf>
    <xf numFmtId="10" fontId="23" fillId="0" borderId="3" xfId="40" applyNumberFormat="1" applyFont="1" applyFill="1" applyBorder="1" applyAlignment="1"/>
    <xf numFmtId="0" fontId="5" fillId="0" borderId="3" xfId="40" applyFont="1" applyFill="1" applyBorder="1" applyAlignment="1">
      <alignment horizontal="right"/>
    </xf>
    <xf numFmtId="9" fontId="5" fillId="0" borderId="3" xfId="40" applyNumberFormat="1" applyFont="1" applyFill="1" applyBorder="1" applyAlignment="1"/>
    <xf numFmtId="0" fontId="5" fillId="0" borderId="3" xfId="40" applyFont="1" applyFill="1" applyBorder="1" applyAlignment="1"/>
    <xf numFmtId="1" fontId="23" fillId="0" borderId="3" xfId="40" applyNumberFormat="1" applyFont="1" applyFill="1" applyBorder="1" applyAlignment="1"/>
    <xf numFmtId="1" fontId="23" fillId="0" borderId="0" xfId="40" applyNumberFormat="1" applyFont="1" applyFill="1" applyAlignment="1"/>
    <xf numFmtId="0" fontId="23" fillId="0" borderId="0" xfId="40" applyFont="1" applyFill="1" applyAlignment="1">
      <alignment horizontal="left"/>
    </xf>
    <xf numFmtId="0" fontId="37" fillId="0" borderId="0" xfId="40" applyFont="1" applyFill="1" applyAlignment="1"/>
    <xf numFmtId="0" fontId="5" fillId="0" borderId="17" xfId="40" applyFont="1" applyFill="1" applyBorder="1" applyAlignment="1">
      <alignment horizontal="left"/>
    </xf>
    <xf numFmtId="0" fontId="5" fillId="0" borderId="0" xfId="40" applyFont="1" applyFill="1" applyAlignment="1"/>
    <xf numFmtId="0" fontId="23" fillId="0" borderId="0" xfId="40" applyFont="1" applyFill="1" applyAlignment="1">
      <alignment wrapText="1"/>
    </xf>
    <xf numFmtId="164" fontId="23" fillId="0" borderId="0" xfId="40" applyNumberFormat="1" applyFont="1" applyFill="1" applyAlignment="1"/>
    <xf numFmtId="0" fontId="23" fillId="0" borderId="0" xfId="40" applyFont="1" applyFill="1" applyAlignment="1">
      <alignment horizontal="left"/>
    </xf>
    <xf numFmtId="0" fontId="5" fillId="0" borderId="0" xfId="41" applyFont="1" applyFill="1" applyAlignment="1"/>
    <xf numFmtId="0" fontId="25" fillId="0" borderId="0" xfId="41" applyFont="1" applyFill="1" applyAlignment="1"/>
    <xf numFmtId="0" fontId="5" fillId="14" borderId="3" xfId="44" applyFont="1" applyFill="1" applyBorder="1" applyAlignment="1">
      <alignment horizontal="center" wrapText="1"/>
    </xf>
    <xf numFmtId="0" fontId="5" fillId="14" borderId="3" xfId="44" applyFont="1" applyFill="1" applyBorder="1" applyAlignment="1">
      <alignment horizontal="center" vertical="center" wrapText="1"/>
    </xf>
    <xf numFmtId="0" fontId="25" fillId="0" borderId="4" xfId="41" applyFont="1" applyFill="1" applyBorder="1" applyAlignment="1"/>
    <xf numFmtId="0" fontId="23" fillId="0" borderId="4" xfId="41" applyFont="1" applyFill="1" applyBorder="1" applyAlignment="1"/>
    <xf numFmtId="0" fontId="23" fillId="0" borderId="4" xfId="41" applyFont="1" applyFill="1" applyBorder="1" applyAlignment="1">
      <alignment horizontal="center"/>
    </xf>
    <xf numFmtId="9" fontId="25" fillId="0" borderId="4" xfId="41" applyNumberFormat="1" applyFont="1" applyFill="1" applyBorder="1" applyAlignment="1">
      <alignment horizontal="center"/>
    </xf>
    <xf numFmtId="0" fontId="25" fillId="0" borderId="3" xfId="41" applyFont="1" applyFill="1" applyBorder="1" applyAlignment="1"/>
    <xf numFmtId="0" fontId="23" fillId="0" borderId="3" xfId="41" applyFont="1" applyFill="1" applyBorder="1" applyAlignment="1"/>
    <xf numFmtId="0" fontId="23" fillId="0" borderId="3" xfId="41" applyFont="1" applyFill="1" applyBorder="1" applyAlignment="1">
      <alignment horizontal="center"/>
    </xf>
    <xf numFmtId="0" fontId="23" fillId="0" borderId="7" xfId="41" applyFont="1" applyFill="1" applyBorder="1" applyAlignment="1">
      <alignment horizontal="center"/>
    </xf>
    <xf numFmtId="0" fontId="23" fillId="0" borderId="20" xfId="41" applyFont="1" applyFill="1" applyBorder="1" applyAlignment="1">
      <alignment horizontal="center"/>
    </xf>
    <xf numFmtId="0" fontId="23" fillId="0" borderId="3" xfId="41" applyFont="1" applyFill="1" applyBorder="1" applyAlignment="1">
      <alignment horizontal="left"/>
    </xf>
    <xf numFmtId="0" fontId="25" fillId="0" borderId="7" xfId="41" applyFont="1" applyFill="1" applyBorder="1" applyAlignment="1">
      <alignment horizontal="center"/>
    </xf>
    <xf numFmtId="0" fontId="23" fillId="0" borderId="5" xfId="41" applyFont="1" applyFill="1" applyBorder="1" applyAlignment="1">
      <alignment horizontal="center"/>
    </xf>
    <xf numFmtId="9" fontId="25" fillId="0" borderId="3" xfId="41" applyNumberFormat="1" applyFont="1" applyFill="1" applyBorder="1" applyAlignment="1">
      <alignment horizontal="center"/>
    </xf>
    <xf numFmtId="0" fontId="25" fillId="0" borderId="3" xfId="41" applyFont="1" applyFill="1" applyBorder="1" applyAlignment="1">
      <alignment horizontal="center"/>
    </xf>
    <xf numFmtId="10" fontId="25" fillId="0" borderId="3" xfId="41" applyNumberFormat="1" applyFont="1" applyFill="1" applyBorder="1" applyAlignment="1">
      <alignment horizontal="center"/>
    </xf>
    <xf numFmtId="0" fontId="39" fillId="0" borderId="3" xfId="41" applyFont="1" applyFill="1" applyBorder="1" applyAlignment="1"/>
    <xf numFmtId="0" fontId="23" fillId="0" borderId="0" xfId="41" applyFont="1" applyFill="1" applyAlignment="1">
      <alignment horizontal="left"/>
    </xf>
    <xf numFmtId="0" fontId="26" fillId="15" borderId="0" xfId="41" applyFont="1" applyFill="1" applyAlignment="1"/>
    <xf numFmtId="0" fontId="23" fillId="15" borderId="0" xfId="41" applyFont="1" applyFill="1" applyAlignment="1"/>
    <xf numFmtId="0" fontId="25" fillId="15" borderId="0" xfId="41" applyFont="1" applyFill="1" applyAlignment="1"/>
    <xf numFmtId="0" fontId="23" fillId="15" borderId="0" xfId="41" applyFont="1" applyFill="1" applyAlignment="1">
      <alignment horizontal="left"/>
    </xf>
    <xf numFmtId="0" fontId="37" fillId="0" borderId="0" xfId="41" applyFont="1" applyFill="1" applyAlignment="1"/>
    <xf numFmtId="0" fontId="5" fillId="15" borderId="0" xfId="41" applyFont="1" applyFill="1" applyAlignment="1"/>
    <xf numFmtId="0" fontId="23" fillId="15" borderId="0" xfId="41" applyFont="1" applyFill="1" applyAlignment="1">
      <alignment wrapText="1"/>
    </xf>
    <xf numFmtId="166" fontId="38" fillId="0" borderId="8" xfId="0" applyNumberFormat="1" applyFont="1" applyBorder="1" applyAlignment="1" applyProtection="1">
      <alignment horizontal="center"/>
      <protection hidden="1"/>
    </xf>
    <xf numFmtId="166" fontId="40" fillId="0" borderId="21" xfId="0" applyNumberFormat="1" applyFont="1" applyBorder="1" applyAlignment="1" applyProtection="1">
      <alignment horizontal="left"/>
      <protection hidden="1"/>
    </xf>
    <xf numFmtId="0" fontId="38" fillId="0" borderId="21" xfId="0" applyFont="1" applyBorder="1" applyAlignment="1" applyProtection="1">
      <alignment horizontal="center"/>
      <protection hidden="1"/>
    </xf>
    <xf numFmtId="0" fontId="41" fillId="0" borderId="21" xfId="0" applyFont="1" applyBorder="1" applyAlignment="1" applyProtection="1">
      <alignment horizontal="center"/>
      <protection hidden="1"/>
    </xf>
    <xf numFmtId="167" fontId="38" fillId="0" borderId="21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166" fontId="38" fillId="0" borderId="15" xfId="0" applyNumberFormat="1" applyFont="1" applyBorder="1" applyAlignment="1" applyProtection="1">
      <alignment horizontal="left"/>
      <protection hidden="1"/>
    </xf>
    <xf numFmtId="166" fontId="38" fillId="0" borderId="16" xfId="0" applyNumberFormat="1" applyFont="1" applyBorder="1" applyAlignment="1" applyProtection="1">
      <alignment horizontal="center"/>
      <protection hidden="1"/>
    </xf>
    <xf numFmtId="0" fontId="38" fillId="0" borderId="16" xfId="0" applyFont="1" applyBorder="1" applyAlignment="1" applyProtection="1">
      <alignment horizontal="center"/>
      <protection hidden="1"/>
    </xf>
    <xf numFmtId="167" fontId="38" fillId="0" borderId="16" xfId="0" applyNumberFormat="1" applyFont="1" applyBorder="1" applyAlignment="1" applyProtection="1">
      <alignment horizontal="center"/>
      <protection hidden="1"/>
    </xf>
    <xf numFmtId="167" fontId="38" fillId="0" borderId="22" xfId="0" applyNumberFormat="1" applyFont="1" applyBorder="1" applyAlignment="1" applyProtection="1">
      <alignment horizontal="center"/>
      <protection hidden="1"/>
    </xf>
    <xf numFmtId="166" fontId="0" fillId="0" borderId="23" xfId="0" applyNumberFormat="1" applyBorder="1" applyAlignment="1" applyProtection="1">
      <alignment horizontal="center"/>
      <protection hidden="1"/>
    </xf>
    <xf numFmtId="166" fontId="0" fillId="0" borderId="24" xfId="0" applyNumberFormat="1" applyBorder="1" applyAlignment="1" applyProtection="1">
      <alignment horizontal="center"/>
      <protection hidden="1"/>
    </xf>
    <xf numFmtId="0" fontId="42" fillId="0" borderId="24" xfId="0" applyFont="1" applyBorder="1" applyAlignment="1" applyProtection="1">
      <alignment horizontal="center"/>
      <protection hidden="1"/>
    </xf>
    <xf numFmtId="0" fontId="44" fillId="0" borderId="24" xfId="0" applyFont="1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center"/>
      <protection hidden="1"/>
    </xf>
    <xf numFmtId="167" fontId="0" fillId="0" borderId="24" xfId="0" applyNumberFormat="1" applyBorder="1" applyAlignment="1" applyProtection="1">
      <alignment horizontal="center"/>
      <protection hidden="1"/>
    </xf>
    <xf numFmtId="167" fontId="0" fillId="0" borderId="25" xfId="0" applyNumberFormat="1" applyBorder="1" applyAlignment="1" applyProtection="1">
      <alignment horizontal="center"/>
      <protection hidden="1"/>
    </xf>
    <xf numFmtId="166" fontId="38" fillId="17" borderId="26" xfId="0" applyNumberFormat="1" applyFont="1" applyFill="1" applyBorder="1" applyAlignment="1" applyProtection="1">
      <alignment horizontal="left"/>
      <protection locked="0"/>
    </xf>
    <xf numFmtId="166" fontId="38" fillId="17" borderId="3" xfId="0" applyNumberFormat="1" applyFont="1" applyFill="1" applyBorder="1" applyAlignment="1" applyProtection="1">
      <alignment horizontal="left"/>
      <protection locked="0"/>
    </xf>
    <xf numFmtId="0" fontId="0" fillId="15" borderId="3" xfId="0" applyFill="1" applyBorder="1" applyAlignment="1" applyProtection="1">
      <alignment horizontal="right"/>
      <protection locked="0"/>
    </xf>
    <xf numFmtId="0" fontId="0" fillId="15" borderId="3" xfId="0" applyFill="1" applyBorder="1" applyAlignment="1" applyProtection="1">
      <alignment horizontal="right"/>
      <protection hidden="1"/>
    </xf>
    <xf numFmtId="167" fontId="0" fillId="15" borderId="3" xfId="15" applyNumberFormat="1" applyFont="1" applyFill="1" applyBorder="1" applyAlignment="1" applyProtection="1">
      <alignment horizontal="right"/>
      <protection hidden="1"/>
    </xf>
    <xf numFmtId="167" fontId="0" fillId="15" borderId="27" xfId="15" applyNumberFormat="1" applyFont="1" applyFill="1" applyBorder="1" applyAlignment="1" applyProtection="1">
      <alignment horizontal="right"/>
      <protection hidden="1"/>
    </xf>
    <xf numFmtId="167" fontId="0" fillId="15" borderId="3" xfId="0" applyNumberFormat="1" applyFill="1" applyBorder="1" applyAlignment="1" applyProtection="1">
      <alignment horizontal="right"/>
      <protection hidden="1"/>
    </xf>
    <xf numFmtId="167" fontId="0" fillId="15" borderId="27" xfId="0" applyNumberFormat="1" applyFill="1" applyBorder="1" applyAlignment="1" applyProtection="1">
      <alignment horizontal="right"/>
      <protection hidden="1"/>
    </xf>
    <xf numFmtId="166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hidden="1"/>
    </xf>
    <xf numFmtId="168" fontId="0" fillId="0" borderId="0" xfId="0" applyNumberFormat="1" applyAlignment="1" applyProtection="1">
      <alignment horizontal="right"/>
      <protection hidden="1"/>
    </xf>
    <xf numFmtId="166" fontId="38" fillId="17" borderId="28" xfId="0" applyNumberFormat="1" applyFont="1" applyFill="1" applyBorder="1" applyAlignment="1" applyProtection="1">
      <alignment horizontal="left"/>
      <protection hidden="1"/>
    </xf>
    <xf numFmtId="166" fontId="38" fillId="17" borderId="29" xfId="0" applyNumberFormat="1" applyFont="1" applyFill="1" applyBorder="1" applyProtection="1">
      <protection hidden="1"/>
    </xf>
    <xf numFmtId="0" fontId="0" fillId="15" borderId="29" xfId="0" applyFill="1" applyBorder="1" applyAlignment="1" applyProtection="1">
      <alignment horizontal="right"/>
      <protection locked="0"/>
    </xf>
    <xf numFmtId="0" fontId="0" fillId="15" borderId="29" xfId="0" applyFill="1" applyBorder="1" applyAlignment="1" applyProtection="1">
      <alignment horizontal="right"/>
      <protection hidden="1"/>
    </xf>
    <xf numFmtId="167" fontId="0" fillId="15" borderId="29" xfId="0" applyNumberFormat="1" applyFill="1" applyBorder="1" applyAlignment="1" applyProtection="1">
      <alignment horizontal="right"/>
      <protection hidden="1"/>
    </xf>
    <xf numFmtId="167" fontId="0" fillId="15" borderId="30" xfId="0" applyNumberFormat="1" applyFill="1" applyBorder="1" applyAlignment="1" applyProtection="1">
      <alignment horizontal="right"/>
      <protection hidden="1"/>
    </xf>
    <xf numFmtId="166" fontId="38" fillId="17" borderId="31" xfId="0" applyNumberFormat="1" applyFont="1" applyFill="1" applyBorder="1" applyAlignment="1" applyProtection="1">
      <alignment horizontal="left" vertical="center"/>
      <protection locked="0"/>
    </xf>
    <xf numFmtId="166" fontId="38" fillId="17" borderId="32" xfId="0" applyNumberFormat="1" applyFont="1" applyFill="1" applyBorder="1" applyAlignment="1" applyProtection="1">
      <alignment horizontal="left" vertical="center"/>
      <protection locked="0"/>
    </xf>
    <xf numFmtId="0" fontId="0" fillId="15" borderId="32" xfId="0" applyFill="1" applyBorder="1" applyAlignment="1" applyProtection="1">
      <alignment horizontal="right" vertical="center"/>
      <protection locked="0"/>
    </xf>
    <xf numFmtId="0" fontId="0" fillId="15" borderId="32" xfId="0" applyFill="1" applyBorder="1" applyAlignment="1" applyProtection="1">
      <alignment horizontal="right" vertical="center"/>
      <protection hidden="1"/>
    </xf>
    <xf numFmtId="167" fontId="0" fillId="15" borderId="32" xfId="0" applyNumberFormat="1" applyFill="1" applyBorder="1" applyAlignment="1" applyProtection="1">
      <alignment horizontal="right" vertical="center"/>
      <protection hidden="1"/>
    </xf>
    <xf numFmtId="167" fontId="0" fillId="15" borderId="33" xfId="0" applyNumberFormat="1" applyFill="1" applyBorder="1" applyAlignment="1" applyProtection="1">
      <alignment horizontal="right" vertical="center"/>
      <protection hidden="1"/>
    </xf>
    <xf numFmtId="166" fontId="0" fillId="0" borderId="0" xfId="0" applyNumberFormat="1" applyAlignment="1" applyProtection="1">
      <alignment horizontal="lef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hidden="1"/>
    </xf>
    <xf numFmtId="168" fontId="0" fillId="0" borderId="0" xfId="0" applyNumberFormat="1" applyAlignment="1" applyProtection="1">
      <alignment horizontal="right" vertical="center"/>
      <protection hidden="1"/>
    </xf>
    <xf numFmtId="0" fontId="0" fillId="0" borderId="0" xfId="0" applyAlignment="1" applyProtection="1">
      <alignment vertical="center"/>
      <protection hidden="1"/>
    </xf>
    <xf numFmtId="166" fontId="38" fillId="17" borderId="34" xfId="0" applyNumberFormat="1" applyFont="1" applyFill="1" applyBorder="1" applyAlignment="1" applyProtection="1">
      <alignment horizontal="left"/>
      <protection locked="0"/>
    </xf>
    <xf numFmtId="166" fontId="38" fillId="17" borderId="4" xfId="0" applyNumberFormat="1" applyFont="1" applyFill="1" applyBorder="1" applyAlignment="1" applyProtection="1">
      <alignment horizontal="left"/>
      <protection locked="0"/>
    </xf>
    <xf numFmtId="0" fontId="0" fillId="15" borderId="4" xfId="0" applyFill="1" applyBorder="1" applyAlignment="1" applyProtection="1">
      <alignment horizontal="right"/>
      <protection locked="0"/>
    </xf>
    <xf numFmtId="0" fontId="0" fillId="15" borderId="4" xfId="0" applyFill="1" applyBorder="1" applyAlignment="1" applyProtection="1">
      <alignment horizontal="right"/>
      <protection hidden="1"/>
    </xf>
    <xf numFmtId="167" fontId="0" fillId="15" borderId="4" xfId="0" applyNumberFormat="1" applyFill="1" applyBorder="1" applyAlignment="1" applyProtection="1">
      <alignment horizontal="right"/>
      <protection hidden="1"/>
    </xf>
    <xf numFmtId="167" fontId="0" fillId="15" borderId="35" xfId="0" applyNumberFormat="1" applyFill="1" applyBorder="1" applyAlignment="1" applyProtection="1">
      <alignment horizontal="right"/>
      <protection hidden="1"/>
    </xf>
    <xf numFmtId="166" fontId="38" fillId="17" borderId="26" xfId="0" applyNumberFormat="1" applyFont="1" applyFill="1" applyBorder="1" applyAlignment="1" applyProtection="1">
      <alignment horizontal="left"/>
      <protection hidden="1"/>
    </xf>
    <xf numFmtId="166" fontId="38" fillId="17" borderId="3" xfId="0" applyNumberFormat="1" applyFont="1" applyFill="1" applyBorder="1" applyAlignment="1" applyProtection="1">
      <alignment horizontal="left"/>
      <protection hidden="1"/>
    </xf>
    <xf numFmtId="166" fontId="38" fillId="17" borderId="36" xfId="0" applyNumberFormat="1" applyFont="1" applyFill="1" applyBorder="1" applyAlignment="1" applyProtection="1">
      <alignment horizontal="left"/>
      <protection hidden="1"/>
    </xf>
    <xf numFmtId="166" fontId="38" fillId="17" borderId="6" xfId="0" applyNumberFormat="1" applyFont="1" applyFill="1" applyBorder="1" applyAlignment="1" applyProtection="1">
      <alignment horizontal="left"/>
      <protection hidden="1"/>
    </xf>
    <xf numFmtId="0" fontId="0" fillId="15" borderId="6" xfId="0" applyFill="1" applyBorder="1" applyAlignment="1" applyProtection="1">
      <alignment horizontal="right"/>
      <protection hidden="1"/>
    </xf>
    <xf numFmtId="0" fontId="0" fillId="15" borderId="8" xfId="0" applyFill="1" applyBorder="1" applyAlignment="1" applyProtection="1">
      <alignment horizontal="right"/>
      <protection hidden="1"/>
    </xf>
    <xf numFmtId="166" fontId="38" fillId="17" borderId="8" xfId="0" applyNumberFormat="1" applyFont="1" applyFill="1" applyBorder="1" applyProtection="1">
      <protection hidden="1"/>
    </xf>
    <xf numFmtId="0" fontId="0" fillId="15" borderId="6" xfId="0" applyFill="1" applyBorder="1" applyAlignment="1" applyProtection="1">
      <alignment horizontal="right"/>
      <protection locked="0"/>
    </xf>
    <xf numFmtId="166" fontId="38" fillId="17" borderId="26" xfId="0" applyNumberFormat="1" applyFont="1" applyFill="1" applyBorder="1" applyProtection="1">
      <protection hidden="1"/>
    </xf>
    <xf numFmtId="166" fontId="38" fillId="17" borderId="3" xfId="0" applyNumberFormat="1" applyFont="1" applyFill="1" applyBorder="1" applyProtection="1">
      <protection hidden="1"/>
    </xf>
    <xf numFmtId="166" fontId="43" fillId="17" borderId="28" xfId="0" applyNumberFormat="1" applyFont="1" applyFill="1" applyBorder="1" applyProtection="1">
      <protection hidden="1"/>
    </xf>
    <xf numFmtId="166" fontId="43" fillId="17" borderId="29" xfId="0" applyNumberFormat="1" applyFont="1" applyFill="1" applyBorder="1" applyProtection="1">
      <protection hidden="1"/>
    </xf>
    <xf numFmtId="0" fontId="43" fillId="14" borderId="29" xfId="0" applyFont="1" applyFill="1" applyBorder="1" applyAlignment="1" applyProtection="1">
      <alignment horizontal="right"/>
      <protection locked="0"/>
    </xf>
    <xf numFmtId="0" fontId="43" fillId="14" borderId="29" xfId="0" applyFont="1" applyFill="1" applyBorder="1" applyAlignment="1" applyProtection="1">
      <alignment horizontal="right"/>
      <protection hidden="1"/>
    </xf>
    <xf numFmtId="167" fontId="43" fillId="14" borderId="29" xfId="0" applyNumberFormat="1" applyFont="1" applyFill="1" applyBorder="1" applyAlignment="1" applyProtection="1">
      <alignment horizontal="right"/>
      <protection hidden="1"/>
    </xf>
    <xf numFmtId="167" fontId="43" fillId="14" borderId="30" xfId="0" applyNumberFormat="1" applyFont="1" applyFill="1" applyBorder="1" applyAlignment="1" applyProtection="1">
      <alignment horizontal="right"/>
      <protection hidden="1"/>
    </xf>
    <xf numFmtId="166" fontId="38" fillId="17" borderId="34" xfId="0" applyNumberFormat="1" applyFont="1" applyFill="1" applyBorder="1" applyAlignment="1" applyProtection="1">
      <alignment horizontal="left"/>
      <protection hidden="1"/>
    </xf>
    <xf numFmtId="166" fontId="38" fillId="17" borderId="4" xfId="0" applyNumberFormat="1" applyFont="1" applyFill="1" applyBorder="1" applyProtection="1">
      <protection hidden="1"/>
    </xf>
    <xf numFmtId="166" fontId="38" fillId="17" borderId="29" xfId="0" applyNumberFormat="1" applyFont="1" applyFill="1" applyBorder="1" applyAlignment="1" applyProtection="1">
      <alignment horizontal="left"/>
      <protection hidden="1"/>
    </xf>
    <xf numFmtId="166" fontId="38" fillId="17" borderId="15" xfId="0" applyNumberFormat="1" applyFont="1" applyFill="1" applyBorder="1" applyAlignment="1" applyProtection="1">
      <alignment horizontal="left"/>
      <protection hidden="1"/>
    </xf>
    <xf numFmtId="166" fontId="38" fillId="17" borderId="16" xfId="0" applyNumberFormat="1" applyFont="1" applyFill="1" applyBorder="1" applyAlignment="1" applyProtection="1">
      <alignment horizontal="left"/>
      <protection hidden="1"/>
    </xf>
    <xf numFmtId="0" fontId="0" fillId="15" borderId="16" xfId="0" applyFill="1" applyBorder="1" applyAlignment="1" applyProtection="1">
      <alignment horizontal="right"/>
      <protection locked="0"/>
    </xf>
    <xf numFmtId="0" fontId="0" fillId="15" borderId="16" xfId="0" applyFill="1" applyBorder="1" applyAlignment="1" applyProtection="1">
      <alignment horizontal="right"/>
      <protection hidden="1"/>
    </xf>
    <xf numFmtId="167" fontId="0" fillId="15" borderId="16" xfId="0" applyNumberFormat="1" applyFill="1" applyBorder="1" applyAlignment="1" applyProtection="1">
      <alignment horizontal="right"/>
      <protection hidden="1"/>
    </xf>
    <xf numFmtId="167" fontId="0" fillId="15" borderId="22" xfId="0" applyNumberFormat="1" applyFill="1" applyBorder="1" applyAlignment="1" applyProtection="1">
      <alignment horizontal="right"/>
      <protection hidden="1"/>
    </xf>
    <xf numFmtId="166" fontId="43" fillId="17" borderId="36" xfId="0" applyNumberFormat="1" applyFont="1" applyFill="1" applyBorder="1" applyAlignment="1" applyProtection="1">
      <alignment horizontal="left"/>
      <protection hidden="1"/>
    </xf>
    <xf numFmtId="166" fontId="43" fillId="17" borderId="6" xfId="0" applyNumberFormat="1" applyFont="1" applyFill="1" applyBorder="1" applyAlignment="1" applyProtection="1">
      <alignment horizontal="left"/>
      <protection hidden="1"/>
    </xf>
    <xf numFmtId="0" fontId="43" fillId="15" borderId="3" xfId="0" applyFont="1" applyFill="1" applyBorder="1" applyAlignment="1" applyProtection="1">
      <alignment horizontal="right"/>
      <protection locked="0"/>
    </xf>
    <xf numFmtId="0" fontId="43" fillId="15" borderId="6" xfId="0" applyFont="1" applyFill="1" applyBorder="1" applyAlignment="1" applyProtection="1">
      <alignment horizontal="right"/>
      <protection locked="0"/>
    </xf>
    <xf numFmtId="0" fontId="43" fillId="15" borderId="6" xfId="0" applyFont="1" applyFill="1" applyBorder="1" applyAlignment="1" applyProtection="1">
      <alignment horizontal="right"/>
      <protection hidden="1"/>
    </xf>
    <xf numFmtId="167" fontId="43" fillId="15" borderId="3" xfId="0" applyNumberFormat="1" applyFont="1" applyFill="1" applyBorder="1" applyAlignment="1" applyProtection="1">
      <alignment horizontal="right"/>
      <protection hidden="1"/>
    </xf>
    <xf numFmtId="167" fontId="43" fillId="15" borderId="27" xfId="0" applyNumberFormat="1" applyFont="1" applyFill="1" applyBorder="1" applyAlignment="1" applyProtection="1">
      <alignment horizontal="right"/>
      <protection hidden="1"/>
    </xf>
    <xf numFmtId="0" fontId="0" fillId="0" borderId="0" xfId="0" applyAlignment="1" applyProtection="1">
      <alignment textRotation="45"/>
      <protection hidden="1"/>
    </xf>
    <xf numFmtId="166" fontId="38" fillId="17" borderId="31" xfId="0" applyNumberFormat="1" applyFont="1" applyFill="1" applyBorder="1" applyAlignment="1" applyProtection="1">
      <alignment horizontal="left" vertical="center"/>
      <protection hidden="1"/>
    </xf>
    <xf numFmtId="166" fontId="38" fillId="17" borderId="32" xfId="0" applyNumberFormat="1" applyFont="1" applyFill="1" applyBorder="1" applyAlignment="1" applyProtection="1">
      <alignment horizontal="left" vertical="center"/>
      <protection hidden="1"/>
    </xf>
    <xf numFmtId="166" fontId="38" fillId="17" borderId="37" xfId="0" applyNumberFormat="1" applyFont="1" applyFill="1" applyBorder="1" applyAlignment="1" applyProtection="1">
      <alignment horizontal="left"/>
      <protection hidden="1"/>
    </xf>
    <xf numFmtId="166" fontId="38" fillId="17" borderId="2" xfId="0" applyNumberFormat="1" applyFont="1" applyFill="1" applyBorder="1" applyAlignment="1" applyProtection="1">
      <alignment horizontal="left"/>
      <protection hidden="1"/>
    </xf>
    <xf numFmtId="0" fontId="0" fillId="15" borderId="2" xfId="0" applyFill="1" applyBorder="1" applyAlignment="1" applyProtection="1">
      <alignment horizontal="right"/>
      <protection hidden="1"/>
    </xf>
    <xf numFmtId="0" fontId="0" fillId="15" borderId="38" xfId="0" applyFill="1" applyBorder="1" applyAlignment="1" applyProtection="1">
      <alignment horizontal="right"/>
      <protection hidden="1"/>
    </xf>
    <xf numFmtId="0" fontId="0" fillId="15" borderId="38" xfId="0" applyFill="1" applyBorder="1" applyAlignment="1" applyProtection="1">
      <alignment horizontal="right"/>
      <protection locked="0"/>
    </xf>
    <xf numFmtId="166" fontId="38" fillId="17" borderId="31" xfId="0" applyNumberFormat="1" applyFont="1" applyFill="1" applyBorder="1" applyAlignment="1" applyProtection="1">
      <alignment horizontal="left"/>
      <protection hidden="1"/>
    </xf>
    <xf numFmtId="166" fontId="38" fillId="17" borderId="32" xfId="0" applyNumberFormat="1" applyFont="1" applyFill="1" applyBorder="1" applyAlignment="1" applyProtection="1">
      <alignment horizontal="left"/>
      <protection hidden="1"/>
    </xf>
    <xf numFmtId="0" fontId="0" fillId="15" borderId="32" xfId="0" applyFill="1" applyBorder="1" applyAlignment="1" applyProtection="1">
      <alignment horizontal="right"/>
      <protection locked="0"/>
    </xf>
    <xf numFmtId="0" fontId="0" fillId="15" borderId="39" xfId="0" applyFill="1" applyBorder="1" applyAlignment="1" applyProtection="1">
      <alignment horizontal="right"/>
      <protection hidden="1"/>
    </xf>
    <xf numFmtId="0" fontId="0" fillId="15" borderId="39" xfId="0" applyFill="1" applyBorder="1" applyAlignment="1" applyProtection="1">
      <alignment horizontal="right"/>
      <protection locked="0"/>
    </xf>
    <xf numFmtId="0" fontId="0" fillId="15" borderId="32" xfId="0" applyFill="1" applyBorder="1" applyAlignment="1" applyProtection="1">
      <alignment horizontal="right"/>
      <protection hidden="1"/>
    </xf>
    <xf numFmtId="167" fontId="0" fillId="15" borderId="32" xfId="0" applyNumberFormat="1" applyFill="1" applyBorder="1" applyAlignment="1" applyProtection="1">
      <alignment horizontal="right"/>
      <protection hidden="1"/>
    </xf>
    <xf numFmtId="167" fontId="0" fillId="15" borderId="33" xfId="0" applyNumberFormat="1" applyFill="1" applyBorder="1" applyAlignment="1" applyProtection="1">
      <alignment horizontal="right"/>
      <protection hidden="1"/>
    </xf>
    <xf numFmtId="0" fontId="47" fillId="0" borderId="0" xfId="0" applyFont="1" applyAlignment="1" applyProtection="1">
      <alignment vertical="center"/>
      <protection hidden="1"/>
    </xf>
    <xf numFmtId="166" fontId="38" fillId="17" borderId="4" xfId="0" applyNumberFormat="1" applyFont="1" applyFill="1" applyBorder="1" applyAlignment="1" applyProtection="1">
      <alignment horizontal="left"/>
      <protection hidden="1"/>
    </xf>
    <xf numFmtId="0" fontId="47" fillId="0" borderId="0" xfId="0" applyFont="1" applyProtection="1">
      <protection hidden="1"/>
    </xf>
    <xf numFmtId="169" fontId="38" fillId="17" borderId="4" xfId="47" applyFont="1" applyFill="1" applyBorder="1" applyAlignment="1"/>
    <xf numFmtId="169" fontId="38" fillId="17" borderId="3" xfId="47" applyFont="1" applyFill="1" applyBorder="1" applyAlignment="1"/>
    <xf numFmtId="166" fontId="38" fillId="17" borderId="40" xfId="0" applyNumberFormat="1" applyFont="1" applyFill="1" applyBorder="1" applyAlignment="1" applyProtection="1">
      <alignment horizontal="left"/>
      <protection hidden="1"/>
    </xf>
    <xf numFmtId="166" fontId="38" fillId="17" borderId="41" xfId="0" applyNumberFormat="1" applyFont="1" applyFill="1" applyBorder="1" applyProtection="1">
      <protection hidden="1"/>
    </xf>
    <xf numFmtId="0" fontId="0" fillId="15" borderId="41" xfId="0" applyFill="1" applyBorder="1" applyAlignment="1" applyProtection="1">
      <alignment horizontal="right"/>
      <protection locked="0"/>
    </xf>
    <xf numFmtId="167" fontId="0" fillId="15" borderId="41" xfId="0" applyNumberFormat="1" applyFill="1" applyBorder="1" applyAlignment="1" applyProtection="1">
      <alignment horizontal="right"/>
      <protection locked="0"/>
    </xf>
    <xf numFmtId="167" fontId="0" fillId="15" borderId="42" xfId="0" applyNumberFormat="1" applyFill="1" applyBorder="1" applyAlignment="1" applyProtection="1">
      <alignment horizontal="right"/>
      <protection locked="0"/>
    </xf>
    <xf numFmtId="166" fontId="47" fillId="17" borderId="36" xfId="0" applyNumberFormat="1" applyFont="1" applyFill="1" applyBorder="1" applyAlignment="1" applyProtection="1">
      <alignment horizontal="left"/>
      <protection hidden="1"/>
    </xf>
    <xf numFmtId="166" fontId="47" fillId="17" borderId="6" xfId="0" applyNumberFormat="1" applyFont="1" applyFill="1" applyBorder="1" applyAlignment="1" applyProtection="1">
      <alignment horizontal="left"/>
      <protection hidden="1"/>
    </xf>
    <xf numFmtId="0" fontId="47" fillId="15" borderId="3" xfId="0" applyFont="1" applyFill="1" applyBorder="1" applyAlignment="1" applyProtection="1">
      <alignment horizontal="right"/>
      <protection locked="0"/>
    </xf>
    <xf numFmtId="0" fontId="47" fillId="15" borderId="3" xfId="0" applyFont="1" applyFill="1" applyBorder="1" applyAlignment="1" applyProtection="1">
      <alignment horizontal="right"/>
      <protection hidden="1"/>
    </xf>
    <xf numFmtId="167" fontId="47" fillId="15" borderId="3" xfId="0" applyNumberFormat="1" applyFont="1" applyFill="1" applyBorder="1" applyAlignment="1" applyProtection="1">
      <alignment horizontal="right"/>
      <protection hidden="1"/>
    </xf>
    <xf numFmtId="167" fontId="47" fillId="15" borderId="27" xfId="0" applyNumberFormat="1" applyFont="1" applyFill="1" applyBorder="1" applyAlignment="1" applyProtection="1">
      <alignment horizontal="center"/>
      <protection hidden="1"/>
    </xf>
    <xf numFmtId="0" fontId="47" fillId="0" borderId="3" xfId="0" applyFont="1" applyBorder="1" applyAlignment="1" applyProtection="1">
      <alignment horizontal="right"/>
      <protection locked="0"/>
    </xf>
    <xf numFmtId="0" fontId="47" fillId="0" borderId="3" xfId="0" applyFont="1" applyBorder="1" applyAlignment="1" applyProtection="1">
      <alignment horizontal="right"/>
      <protection hidden="1"/>
    </xf>
    <xf numFmtId="167" fontId="47" fillId="0" borderId="3" xfId="0" applyNumberFormat="1" applyFont="1" applyBorder="1" applyAlignment="1" applyProtection="1">
      <alignment horizontal="right"/>
      <protection hidden="1"/>
    </xf>
    <xf numFmtId="167" fontId="47" fillId="0" borderId="27" xfId="0" applyNumberFormat="1" applyFont="1" applyBorder="1" applyAlignment="1" applyProtection="1">
      <alignment horizontal="center"/>
      <protection hidden="1"/>
    </xf>
    <xf numFmtId="166" fontId="41" fillId="0" borderId="36" xfId="0" applyNumberFormat="1" applyFont="1" applyBorder="1" applyProtection="1">
      <protection hidden="1"/>
    </xf>
    <xf numFmtId="166" fontId="41" fillId="0" borderId="6" xfId="0" applyNumberFormat="1" applyFont="1" applyBorder="1" applyProtection="1">
      <protection hidden="1"/>
    </xf>
    <xf numFmtId="170" fontId="0" fillId="0" borderId="6" xfId="0" applyNumberFormat="1" applyBorder="1" applyAlignment="1" applyProtection="1">
      <alignment horizontal="right"/>
      <protection hidden="1"/>
    </xf>
    <xf numFmtId="0" fontId="0" fillId="0" borderId="2" xfId="0" applyBorder="1" applyAlignment="1" applyProtection="1">
      <alignment horizontal="right"/>
      <protection hidden="1"/>
    </xf>
    <xf numFmtId="0" fontId="0" fillId="18" borderId="2" xfId="0" applyFill="1" applyBorder="1" applyAlignment="1" applyProtection="1">
      <alignment horizontal="right"/>
      <protection hidden="1"/>
    </xf>
    <xf numFmtId="167" fontId="0" fillId="18" borderId="2" xfId="0" applyNumberFormat="1" applyFill="1" applyBorder="1" applyAlignment="1" applyProtection="1">
      <alignment horizontal="right"/>
      <protection hidden="1"/>
    </xf>
    <xf numFmtId="167" fontId="0" fillId="18" borderId="43" xfId="0" applyNumberFormat="1" applyFill="1" applyBorder="1" applyAlignment="1" applyProtection="1">
      <alignment horizontal="right"/>
      <protection hidden="1"/>
    </xf>
    <xf numFmtId="166" fontId="41" fillId="0" borderId="28" xfId="0" applyNumberFormat="1" applyFont="1" applyBorder="1" applyProtection="1">
      <protection hidden="1"/>
    </xf>
    <xf numFmtId="166" fontId="41" fillId="0" borderId="29" xfId="0" applyNumberFormat="1" applyFont="1" applyBorder="1" applyProtection="1">
      <protection hidden="1"/>
    </xf>
    <xf numFmtId="0" fontId="38" fillId="19" borderId="29" xfId="0" applyFont="1" applyFill="1" applyBorder="1" applyAlignment="1" applyProtection="1">
      <alignment horizontal="left"/>
      <protection hidden="1"/>
    </xf>
    <xf numFmtId="0" fontId="0" fillId="19" borderId="29" xfId="0" applyFill="1" applyBorder="1" applyAlignment="1" applyProtection="1">
      <alignment horizontal="left"/>
      <protection hidden="1"/>
    </xf>
    <xf numFmtId="0" fontId="0" fillId="19" borderId="29" xfId="0" applyFill="1" applyBorder="1" applyAlignment="1" applyProtection="1">
      <alignment horizontal="right"/>
      <protection hidden="1"/>
    </xf>
    <xf numFmtId="0" fontId="41" fillId="20" borderId="29" xfId="0" applyFont="1" applyFill="1" applyBorder="1" applyAlignment="1" applyProtection="1">
      <alignment horizontal="right"/>
      <protection hidden="1"/>
    </xf>
    <xf numFmtId="0" fontId="38" fillId="19" borderId="29" xfId="0" applyFont="1" applyFill="1" applyBorder="1" applyAlignment="1" applyProtection="1">
      <alignment horizontal="right"/>
      <protection hidden="1"/>
    </xf>
    <xf numFmtId="167" fontId="0" fillId="19" borderId="29" xfId="0" applyNumberFormat="1" applyFill="1" applyBorder="1" applyAlignment="1" applyProtection="1">
      <alignment horizontal="right"/>
      <protection hidden="1"/>
    </xf>
    <xf numFmtId="167" fontId="41" fillId="15" borderId="30" xfId="0" applyNumberFormat="1" applyFont="1" applyFill="1" applyBorder="1" applyAlignment="1" applyProtection="1">
      <alignment horizontal="right"/>
      <protection hidden="1"/>
    </xf>
    <xf numFmtId="166" fontId="38" fillId="15" borderId="44" xfId="0" applyNumberFormat="1" applyFont="1" applyFill="1" applyBorder="1" applyAlignment="1" applyProtection="1">
      <alignment horizontal="center"/>
      <protection hidden="1"/>
    </xf>
    <xf numFmtId="166" fontId="40" fillId="0" borderId="45" xfId="0" applyNumberFormat="1" applyFont="1" applyBorder="1" applyAlignment="1" applyProtection="1">
      <alignment horizontal="left"/>
      <protection hidden="1"/>
    </xf>
    <xf numFmtId="0" fontId="38" fillId="15" borderId="0" xfId="0" applyFont="1" applyFill="1" applyAlignment="1" applyProtection="1">
      <alignment horizontal="left"/>
      <protection hidden="1"/>
    </xf>
    <xf numFmtId="0" fontId="0" fillId="15" borderId="0" xfId="0" applyFill="1" applyAlignment="1" applyProtection="1">
      <alignment horizontal="left"/>
      <protection hidden="1"/>
    </xf>
    <xf numFmtId="0" fontId="0" fillId="15" borderId="0" xfId="0" applyFill="1" applyAlignment="1" applyProtection="1">
      <alignment horizontal="right"/>
      <protection hidden="1"/>
    </xf>
    <xf numFmtId="0" fontId="41" fillId="15" borderId="0" xfId="0" applyFont="1" applyFill="1" applyAlignment="1" applyProtection="1">
      <alignment horizontal="right"/>
      <protection hidden="1"/>
    </xf>
    <xf numFmtId="0" fontId="38" fillId="15" borderId="0" xfId="0" applyFont="1" applyFill="1" applyAlignment="1" applyProtection="1">
      <alignment horizontal="right"/>
      <protection hidden="1"/>
    </xf>
    <xf numFmtId="167" fontId="0" fillId="15" borderId="0" xfId="0" applyNumberFormat="1" applyFill="1" applyAlignment="1" applyProtection="1">
      <alignment horizontal="right"/>
      <protection hidden="1"/>
    </xf>
    <xf numFmtId="167" fontId="41" fillId="15" borderId="46" xfId="0" applyNumberFormat="1" applyFont="1" applyFill="1" applyBorder="1" applyAlignment="1" applyProtection="1">
      <alignment horizontal="right"/>
      <protection hidden="1"/>
    </xf>
    <xf numFmtId="166" fontId="38" fillId="12" borderId="15" xfId="0" applyNumberFormat="1" applyFont="1" applyFill="1" applyBorder="1" applyAlignment="1" applyProtection="1">
      <alignment horizontal="left"/>
      <protection hidden="1"/>
    </xf>
    <xf numFmtId="166" fontId="38" fillId="12" borderId="16" xfId="0" applyNumberFormat="1" applyFont="1" applyFill="1" applyBorder="1" applyAlignment="1" applyProtection="1">
      <alignment horizontal="left"/>
      <protection hidden="1"/>
    </xf>
    <xf numFmtId="0" fontId="0" fillId="12" borderId="16" xfId="0" applyFill="1" applyBorder="1" applyAlignment="1" applyProtection="1">
      <alignment horizontal="left"/>
      <protection hidden="1"/>
    </xf>
    <xf numFmtId="0" fontId="0" fillId="12" borderId="16" xfId="0" applyFill="1" applyBorder="1" applyAlignment="1" applyProtection="1">
      <alignment horizontal="right"/>
      <protection hidden="1"/>
    </xf>
    <xf numFmtId="0" fontId="0" fillId="0" borderId="16" xfId="0" applyBorder="1" applyAlignment="1" applyProtection="1">
      <alignment horizontal="right"/>
      <protection locked="0"/>
    </xf>
    <xf numFmtId="0" fontId="0" fillId="0" borderId="16" xfId="0" applyBorder="1" applyAlignment="1" applyProtection="1">
      <alignment horizontal="right"/>
      <protection hidden="1"/>
    </xf>
    <xf numFmtId="167" fontId="0" fillId="0" borderId="47" xfId="0" applyNumberFormat="1" applyBorder="1" applyAlignment="1" applyProtection="1">
      <alignment horizontal="right"/>
      <protection hidden="1"/>
    </xf>
    <xf numFmtId="167" fontId="0" fillId="0" borderId="48" xfId="0" applyNumberFormat="1" applyBorder="1" applyAlignment="1" applyProtection="1">
      <alignment horizontal="right"/>
      <protection locked="0"/>
    </xf>
    <xf numFmtId="166" fontId="38" fillId="12" borderId="26" xfId="0" applyNumberFormat="1" applyFont="1" applyFill="1" applyBorder="1" applyAlignment="1" applyProtection="1">
      <alignment horizontal="left"/>
      <protection hidden="1"/>
    </xf>
    <xf numFmtId="166" fontId="38" fillId="12" borderId="3" xfId="0" applyNumberFormat="1" applyFont="1" applyFill="1" applyBorder="1" applyAlignment="1" applyProtection="1">
      <alignment horizontal="left"/>
      <protection hidden="1"/>
    </xf>
    <xf numFmtId="0" fontId="0" fillId="12" borderId="3" xfId="0" applyFill="1" applyBorder="1" applyAlignment="1" applyProtection="1">
      <alignment horizontal="left"/>
      <protection hidden="1"/>
    </xf>
    <xf numFmtId="0" fontId="0" fillId="12" borderId="3" xfId="0" applyFill="1" applyBorder="1" applyAlignment="1" applyProtection="1">
      <alignment horizontal="right"/>
      <protection hidden="1"/>
    </xf>
    <xf numFmtId="0" fontId="0" fillId="12" borderId="2" xfId="0" applyFill="1" applyBorder="1" applyAlignment="1" applyProtection="1">
      <alignment horizontal="right"/>
      <protection hidden="1"/>
    </xf>
    <xf numFmtId="167" fontId="0" fillId="15" borderId="7" xfId="0" applyNumberFormat="1" applyFill="1" applyBorder="1" applyAlignment="1" applyProtection="1">
      <alignment horizontal="right"/>
      <protection hidden="1"/>
    </xf>
    <xf numFmtId="167" fontId="0" fillId="15" borderId="49" xfId="0" applyNumberFormat="1" applyFill="1" applyBorder="1" applyAlignment="1" applyProtection="1">
      <alignment horizontal="right"/>
      <protection locked="0"/>
    </xf>
    <xf numFmtId="0" fontId="0" fillId="15" borderId="0" xfId="0" applyFill="1" applyProtection="1">
      <protection hidden="1"/>
    </xf>
    <xf numFmtId="0" fontId="0" fillId="12" borderId="6" xfId="0" applyFill="1" applyBorder="1" applyAlignment="1" applyProtection="1">
      <alignment horizontal="right"/>
      <protection hidden="1"/>
    </xf>
    <xf numFmtId="0" fontId="0" fillId="0" borderId="3" xfId="0" applyBorder="1" applyAlignment="1" applyProtection="1">
      <alignment horizontal="right"/>
      <protection locked="0"/>
    </xf>
    <xf numFmtId="0" fontId="0" fillId="0" borderId="3" xfId="0" applyBorder="1" applyAlignment="1" applyProtection="1">
      <alignment horizontal="right"/>
      <protection hidden="1"/>
    </xf>
    <xf numFmtId="167" fontId="0" fillId="0" borderId="7" xfId="0" applyNumberFormat="1" applyBorder="1" applyAlignment="1" applyProtection="1">
      <alignment horizontal="right"/>
      <protection hidden="1"/>
    </xf>
    <xf numFmtId="167" fontId="0" fillId="0" borderId="49" xfId="0" applyNumberFormat="1" applyBorder="1" applyAlignment="1" applyProtection="1">
      <alignment horizontal="right"/>
      <protection locked="0"/>
    </xf>
    <xf numFmtId="166" fontId="38" fillId="12" borderId="36" xfId="0" applyNumberFormat="1" applyFont="1" applyFill="1" applyBorder="1" applyAlignment="1" applyProtection="1">
      <alignment horizontal="left"/>
      <protection hidden="1"/>
    </xf>
    <xf numFmtId="166" fontId="38" fillId="12" borderId="6" xfId="0" applyNumberFormat="1" applyFont="1" applyFill="1" applyBorder="1" applyAlignment="1" applyProtection="1">
      <alignment horizontal="left"/>
      <protection hidden="1"/>
    </xf>
    <xf numFmtId="0" fontId="0" fillId="12" borderId="6" xfId="0" applyFill="1" applyBorder="1" applyAlignment="1" applyProtection="1">
      <alignment horizontal="left"/>
      <protection hidden="1"/>
    </xf>
    <xf numFmtId="0" fontId="0" fillId="12" borderId="8" xfId="0" applyFill="1" applyBorder="1" applyAlignment="1" applyProtection="1">
      <alignment horizontal="right"/>
      <protection hidden="1"/>
    </xf>
    <xf numFmtId="0" fontId="0" fillId="0" borderId="6" xfId="0" applyBorder="1" applyAlignment="1" applyProtection="1">
      <alignment horizontal="right"/>
      <protection hidden="1"/>
    </xf>
    <xf numFmtId="166" fontId="38" fillId="12" borderId="37" xfId="0" applyNumberFormat="1" applyFont="1" applyFill="1" applyBorder="1" applyAlignment="1" applyProtection="1">
      <alignment horizontal="left"/>
      <protection hidden="1"/>
    </xf>
    <xf numFmtId="166" fontId="38" fillId="12" borderId="4" xfId="0" applyNumberFormat="1" applyFont="1" applyFill="1" applyBorder="1" applyAlignment="1" applyProtection="1">
      <alignment horizontal="left"/>
      <protection hidden="1"/>
    </xf>
    <xf numFmtId="0" fontId="0" fillId="12" borderId="4" xfId="0" applyFill="1" applyBorder="1" applyAlignment="1" applyProtection="1">
      <alignment horizontal="left"/>
      <protection hidden="1"/>
    </xf>
    <xf numFmtId="0" fontId="0" fillId="12" borderId="4" xfId="0" applyFill="1" applyBorder="1" applyAlignment="1" applyProtection="1">
      <alignment horizontal="right"/>
      <protection hidden="1"/>
    </xf>
    <xf numFmtId="166" fontId="38" fillId="12" borderId="28" xfId="0" applyNumberFormat="1" applyFont="1" applyFill="1" applyBorder="1" applyAlignment="1" applyProtection="1">
      <alignment horizontal="left"/>
      <protection hidden="1"/>
    </xf>
    <xf numFmtId="166" fontId="38" fillId="12" borderId="29" xfId="0" applyNumberFormat="1" applyFont="1" applyFill="1" applyBorder="1" applyAlignment="1" applyProtection="1">
      <alignment horizontal="left"/>
      <protection hidden="1"/>
    </xf>
    <xf numFmtId="0" fontId="0" fillId="12" borderId="29" xfId="0" applyFill="1" applyBorder="1" applyAlignment="1" applyProtection="1">
      <alignment horizontal="left"/>
      <protection hidden="1"/>
    </xf>
    <xf numFmtId="0" fontId="0" fillId="12" borderId="29" xfId="0" applyFill="1" applyBorder="1" applyAlignment="1" applyProtection="1">
      <alignment horizontal="right"/>
      <protection hidden="1"/>
    </xf>
    <xf numFmtId="0" fontId="0" fillId="0" borderId="29" xfId="0" applyBorder="1" applyAlignment="1" applyProtection="1">
      <alignment horizontal="right"/>
      <protection locked="0"/>
    </xf>
    <xf numFmtId="168" fontId="0" fillId="0" borderId="8" xfId="0" applyNumberFormat="1" applyBorder="1" applyAlignment="1" applyProtection="1">
      <alignment horizontal="right"/>
      <protection locked="0"/>
    </xf>
    <xf numFmtId="167" fontId="0" fillId="0" borderId="50" xfId="0" applyNumberFormat="1" applyBorder="1" applyAlignment="1" applyProtection="1">
      <alignment horizontal="right"/>
      <protection locked="0"/>
    </xf>
    <xf numFmtId="167" fontId="0" fillId="0" borderId="16" xfId="0" applyNumberFormat="1" applyBorder="1" applyAlignment="1" applyProtection="1">
      <alignment horizontal="right"/>
      <protection hidden="1"/>
    </xf>
    <xf numFmtId="167" fontId="0" fillId="0" borderId="35" xfId="0" applyNumberFormat="1" applyBorder="1" applyAlignment="1" applyProtection="1">
      <alignment horizontal="right"/>
      <protection locked="0"/>
    </xf>
    <xf numFmtId="167" fontId="0" fillId="0" borderId="29" xfId="0" applyNumberFormat="1" applyBorder="1" applyAlignment="1" applyProtection="1">
      <alignment horizontal="right"/>
      <protection hidden="1"/>
    </xf>
    <xf numFmtId="167" fontId="0" fillId="0" borderId="30" xfId="0" applyNumberFormat="1" applyBorder="1" applyAlignment="1" applyProtection="1">
      <alignment horizontal="right"/>
      <protection locked="0"/>
    </xf>
    <xf numFmtId="167" fontId="0" fillId="0" borderId="51" xfId="0" applyNumberFormat="1" applyBorder="1" applyAlignment="1" applyProtection="1">
      <alignment horizontal="right"/>
      <protection locked="0"/>
    </xf>
    <xf numFmtId="167" fontId="0" fillId="0" borderId="3" xfId="0" applyNumberFormat="1" applyBorder="1" applyAlignment="1" applyProtection="1">
      <alignment horizontal="right"/>
      <protection hidden="1"/>
    </xf>
    <xf numFmtId="167" fontId="0" fillId="0" borderId="43" xfId="0" applyNumberFormat="1" applyBorder="1" applyAlignment="1" applyProtection="1">
      <alignment horizontal="right"/>
      <protection locked="0"/>
    </xf>
    <xf numFmtId="167" fontId="0" fillId="0" borderId="27" xfId="0" applyNumberFormat="1" applyBorder="1" applyAlignment="1" applyProtection="1">
      <alignment horizontal="right"/>
      <protection locked="0"/>
    </xf>
    <xf numFmtId="166" fontId="38" fillId="12" borderId="26" xfId="0" applyNumberFormat="1" applyFont="1" applyFill="1" applyBorder="1" applyProtection="1">
      <protection hidden="1"/>
    </xf>
    <xf numFmtId="166" fontId="38" fillId="12" borderId="3" xfId="0" applyNumberFormat="1" applyFont="1" applyFill="1" applyBorder="1" applyProtection="1">
      <protection hidden="1"/>
    </xf>
    <xf numFmtId="0" fontId="0" fillId="12" borderId="3" xfId="0" applyFill="1" applyBorder="1" applyProtection="1">
      <protection hidden="1"/>
    </xf>
    <xf numFmtId="0" fontId="0" fillId="0" borderId="3" xfId="0" applyBorder="1" applyProtection="1">
      <protection hidden="1"/>
    </xf>
    <xf numFmtId="0" fontId="0" fillId="15" borderId="3" xfId="0" applyFill="1" applyBorder="1" applyProtection="1">
      <protection hidden="1"/>
    </xf>
    <xf numFmtId="166" fontId="43" fillId="14" borderId="26" xfId="0" applyNumberFormat="1" applyFont="1" applyFill="1" applyBorder="1" applyProtection="1">
      <protection hidden="1"/>
    </xf>
    <xf numFmtId="166" fontId="43" fillId="14" borderId="3" xfId="0" applyNumberFormat="1" applyFont="1" applyFill="1" applyBorder="1" applyProtection="1">
      <protection hidden="1"/>
    </xf>
    <xf numFmtId="0" fontId="43" fillId="14" borderId="3" xfId="0" applyFont="1" applyFill="1" applyBorder="1" applyProtection="1">
      <protection hidden="1"/>
    </xf>
    <xf numFmtId="0" fontId="43" fillId="14" borderId="3" xfId="0" applyFont="1" applyFill="1" applyBorder="1" applyAlignment="1" applyProtection="1">
      <alignment horizontal="right"/>
      <protection locked="0"/>
    </xf>
    <xf numFmtId="167" fontId="43" fillId="14" borderId="3" xfId="0" applyNumberFormat="1" applyFont="1" applyFill="1" applyBorder="1" applyAlignment="1" applyProtection="1">
      <alignment horizontal="right"/>
      <protection hidden="1"/>
    </xf>
    <xf numFmtId="167" fontId="43" fillId="14" borderId="43" xfId="0" applyNumberFormat="1" applyFont="1" applyFill="1" applyBorder="1" applyAlignment="1" applyProtection="1">
      <alignment horizontal="right"/>
      <protection locked="0"/>
    </xf>
    <xf numFmtId="166" fontId="43" fillId="14" borderId="28" xfId="0" applyNumberFormat="1" applyFont="1" applyFill="1" applyBorder="1" applyProtection="1">
      <protection hidden="1"/>
    </xf>
    <xf numFmtId="166" fontId="43" fillId="14" borderId="29" xfId="0" applyNumberFormat="1" applyFont="1" applyFill="1" applyBorder="1" applyProtection="1">
      <protection hidden="1"/>
    </xf>
    <xf numFmtId="0" fontId="43" fillId="14" borderId="29" xfId="0" applyFont="1" applyFill="1" applyBorder="1" applyProtection="1">
      <protection hidden="1"/>
    </xf>
    <xf numFmtId="167" fontId="0" fillId="14" borderId="29" xfId="0" applyNumberFormat="1" applyFill="1" applyBorder="1" applyAlignment="1" applyProtection="1">
      <alignment horizontal="right"/>
      <protection hidden="1"/>
    </xf>
    <xf numFmtId="167" fontId="0" fillId="14" borderId="30" xfId="0" applyNumberFormat="1" applyFill="1" applyBorder="1" applyAlignment="1" applyProtection="1">
      <alignment horizontal="right"/>
      <protection locked="0"/>
    </xf>
    <xf numFmtId="166" fontId="38" fillId="12" borderId="34" xfId="0" applyNumberFormat="1" applyFont="1" applyFill="1" applyBorder="1" applyAlignment="1" applyProtection="1">
      <alignment horizontal="left"/>
      <protection hidden="1"/>
    </xf>
    <xf numFmtId="167" fontId="0" fillId="0" borderId="4" xfId="0" applyNumberFormat="1" applyBorder="1" applyAlignment="1" applyProtection="1">
      <alignment horizontal="right"/>
      <protection hidden="1"/>
    </xf>
    <xf numFmtId="167" fontId="0" fillId="0" borderId="52" xfId="0" applyNumberFormat="1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hidden="1"/>
    </xf>
    <xf numFmtId="166" fontId="43" fillId="12" borderId="6" xfId="0" applyNumberFormat="1" applyFont="1" applyFill="1" applyBorder="1" applyAlignment="1" applyProtection="1">
      <alignment horizontal="left"/>
      <protection hidden="1"/>
    </xf>
    <xf numFmtId="0" fontId="43" fillId="15" borderId="3" xfId="0" applyFont="1" applyFill="1" applyBorder="1" applyAlignment="1" applyProtection="1">
      <alignment horizontal="right"/>
      <protection hidden="1"/>
    </xf>
    <xf numFmtId="166" fontId="38" fillId="12" borderId="0" xfId="0" applyNumberFormat="1" applyFont="1" applyFill="1" applyAlignment="1" applyProtection="1">
      <alignment horizontal="left"/>
      <protection hidden="1"/>
    </xf>
    <xf numFmtId="166" fontId="38" fillId="12" borderId="29" xfId="0" applyNumberFormat="1" applyFont="1" applyFill="1" applyBorder="1" applyProtection="1">
      <protection hidden="1"/>
    </xf>
    <xf numFmtId="167" fontId="0" fillId="0" borderId="6" xfId="0" applyNumberFormat="1" applyBorder="1" applyAlignment="1" applyProtection="1">
      <alignment horizontal="right"/>
      <protection hidden="1"/>
    </xf>
    <xf numFmtId="166" fontId="38" fillId="12" borderId="16" xfId="0" applyNumberFormat="1" applyFont="1" applyFill="1" applyBorder="1" applyProtection="1">
      <protection hidden="1"/>
    </xf>
    <xf numFmtId="167" fontId="0" fillId="0" borderId="22" xfId="0" applyNumberFormat="1" applyBorder="1" applyAlignment="1" applyProtection="1">
      <alignment horizontal="right"/>
      <protection locked="0"/>
    </xf>
    <xf numFmtId="0" fontId="0" fillId="0" borderId="6" xfId="0" applyBorder="1" applyAlignment="1" applyProtection="1">
      <alignment horizontal="right"/>
      <protection locked="0"/>
    </xf>
    <xf numFmtId="0" fontId="0" fillId="0" borderId="4" xfId="0" applyBorder="1" applyAlignment="1" applyProtection="1">
      <alignment horizontal="right"/>
      <protection locked="0"/>
    </xf>
    <xf numFmtId="166" fontId="47" fillId="12" borderId="26" xfId="0" applyNumberFormat="1" applyFont="1" applyFill="1" applyBorder="1" applyAlignment="1" applyProtection="1">
      <alignment horizontal="left"/>
      <protection hidden="1"/>
    </xf>
    <xf numFmtId="166" fontId="47" fillId="12" borderId="3" xfId="0" applyNumberFormat="1" applyFont="1" applyFill="1" applyBorder="1" applyAlignment="1" applyProtection="1">
      <alignment horizontal="left"/>
      <protection hidden="1"/>
    </xf>
    <xf numFmtId="0" fontId="47" fillId="12" borderId="3" xfId="0" applyFont="1" applyFill="1" applyBorder="1" applyAlignment="1" applyProtection="1">
      <alignment horizontal="left"/>
      <protection hidden="1"/>
    </xf>
    <xf numFmtId="0" fontId="47" fillId="12" borderId="3" xfId="0" applyFont="1" applyFill="1" applyBorder="1" applyAlignment="1" applyProtection="1">
      <alignment horizontal="right"/>
      <protection hidden="1"/>
    </xf>
    <xf numFmtId="166" fontId="47" fillId="12" borderId="4" xfId="0" applyNumberFormat="1" applyFont="1" applyFill="1" applyBorder="1" applyAlignment="1" applyProtection="1">
      <alignment horizontal="left"/>
      <protection hidden="1"/>
    </xf>
    <xf numFmtId="0" fontId="47" fillId="12" borderId="4" xfId="0" applyFont="1" applyFill="1" applyBorder="1" applyAlignment="1" applyProtection="1">
      <alignment horizontal="left"/>
      <protection hidden="1"/>
    </xf>
    <xf numFmtId="0" fontId="47" fillId="12" borderId="4" xfId="0" applyFont="1" applyFill="1" applyBorder="1" applyAlignment="1" applyProtection="1">
      <alignment horizontal="right"/>
      <protection hidden="1"/>
    </xf>
    <xf numFmtId="0" fontId="47" fillId="15" borderId="6" xfId="0" applyFont="1" applyFill="1" applyBorder="1" applyAlignment="1" applyProtection="1">
      <alignment horizontal="right"/>
      <protection hidden="1"/>
    </xf>
    <xf numFmtId="166" fontId="47" fillId="12" borderId="36" xfId="0" applyNumberFormat="1" applyFont="1" applyFill="1" applyBorder="1" applyAlignment="1" applyProtection="1">
      <alignment horizontal="left"/>
      <protection hidden="1"/>
    </xf>
    <xf numFmtId="166" fontId="47" fillId="12" borderId="6" xfId="0" applyNumberFormat="1" applyFont="1" applyFill="1" applyBorder="1" applyAlignment="1" applyProtection="1">
      <alignment horizontal="left"/>
      <protection hidden="1"/>
    </xf>
    <xf numFmtId="0" fontId="47" fillId="12" borderId="6" xfId="0" applyFont="1" applyFill="1" applyBorder="1" applyAlignment="1" applyProtection="1">
      <alignment horizontal="left"/>
      <protection hidden="1"/>
    </xf>
    <xf numFmtId="0" fontId="47" fillId="12" borderId="6" xfId="0" applyFont="1" applyFill="1" applyBorder="1" applyAlignment="1" applyProtection="1">
      <alignment horizontal="right"/>
      <protection hidden="1"/>
    </xf>
    <xf numFmtId="0" fontId="47" fillId="15" borderId="6" xfId="0" applyFont="1" applyFill="1" applyBorder="1" applyAlignment="1" applyProtection="1">
      <alignment horizontal="right"/>
      <protection locked="0"/>
    </xf>
    <xf numFmtId="167" fontId="47" fillId="0" borderId="43" xfId="0" applyNumberFormat="1" applyFont="1" applyBorder="1" applyAlignment="1" applyProtection="1">
      <alignment horizontal="center"/>
      <protection hidden="1"/>
    </xf>
    <xf numFmtId="166" fontId="38" fillId="21" borderId="15" xfId="0" applyNumberFormat="1" applyFont="1" applyFill="1" applyBorder="1" applyAlignment="1" applyProtection="1">
      <alignment horizontal="left"/>
      <protection hidden="1"/>
    </xf>
    <xf numFmtId="166" fontId="38" fillId="21" borderId="16" xfId="0" applyNumberFormat="1" applyFont="1" applyFill="1" applyBorder="1" applyAlignment="1" applyProtection="1">
      <alignment horizontal="left"/>
      <protection hidden="1"/>
    </xf>
    <xf numFmtId="0" fontId="0" fillId="21" borderId="16" xfId="0" applyFill="1" applyBorder="1" applyAlignment="1" applyProtection="1">
      <alignment horizontal="left"/>
      <protection hidden="1"/>
    </xf>
    <xf numFmtId="0" fontId="0" fillId="21" borderId="16" xfId="0" applyFill="1" applyBorder="1" applyAlignment="1" applyProtection="1">
      <alignment horizontal="right"/>
      <protection hidden="1"/>
    </xf>
    <xf numFmtId="170" fontId="0" fillId="15" borderId="16" xfId="0" applyNumberFormat="1" applyFill="1" applyBorder="1" applyAlignment="1" applyProtection="1">
      <alignment horizontal="right"/>
      <protection hidden="1"/>
    </xf>
    <xf numFmtId="166" fontId="38" fillId="21" borderId="26" xfId="0" applyNumberFormat="1" applyFont="1" applyFill="1" applyBorder="1" applyAlignment="1" applyProtection="1">
      <alignment horizontal="left"/>
      <protection hidden="1"/>
    </xf>
    <xf numFmtId="166" fontId="38" fillId="21" borderId="3" xfId="0" applyNumberFormat="1" applyFont="1" applyFill="1" applyBorder="1" applyAlignment="1" applyProtection="1">
      <alignment horizontal="left"/>
      <protection hidden="1"/>
    </xf>
    <xf numFmtId="0" fontId="0" fillId="21" borderId="3" xfId="0" applyFill="1" applyBorder="1" applyAlignment="1" applyProtection="1">
      <alignment horizontal="left"/>
      <protection hidden="1"/>
    </xf>
    <xf numFmtId="0" fontId="0" fillId="21" borderId="3" xfId="0" applyFill="1" applyBorder="1" applyAlignment="1" applyProtection="1">
      <alignment horizontal="right"/>
      <protection hidden="1"/>
    </xf>
    <xf numFmtId="166" fontId="38" fillId="21" borderId="3" xfId="0" applyNumberFormat="1" applyFont="1" applyFill="1" applyBorder="1" applyAlignment="1" applyProtection="1">
      <protection hidden="1"/>
    </xf>
    <xf numFmtId="0" fontId="0" fillId="21" borderId="3" xfId="0" applyFill="1" applyBorder="1" applyProtection="1">
      <protection hidden="1"/>
    </xf>
    <xf numFmtId="170" fontId="0" fillId="15" borderId="3" xfId="0" applyNumberFormat="1" applyFill="1" applyBorder="1" applyAlignment="1" applyProtection="1">
      <alignment horizontal="right"/>
      <protection hidden="1"/>
    </xf>
    <xf numFmtId="167" fontId="0" fillId="21" borderId="3" xfId="14" applyFont="1" applyFill="1" applyBorder="1" applyAlignment="1">
      <alignment horizontal="left"/>
    </xf>
    <xf numFmtId="171" fontId="0" fillId="21" borderId="3" xfId="14" applyNumberFormat="1" applyFont="1" applyFill="1" applyBorder="1" applyAlignment="1">
      <alignment horizontal="left"/>
    </xf>
    <xf numFmtId="166" fontId="38" fillId="21" borderId="28" xfId="0" applyNumberFormat="1" applyFont="1" applyFill="1" applyBorder="1" applyAlignment="1" applyProtection="1">
      <alignment horizontal="left"/>
      <protection hidden="1"/>
    </xf>
    <xf numFmtId="166" fontId="38" fillId="21" borderId="29" xfId="0" applyNumberFormat="1" applyFont="1" applyFill="1" applyBorder="1" applyAlignment="1" applyProtection="1">
      <alignment horizontal="left"/>
      <protection hidden="1"/>
    </xf>
    <xf numFmtId="0" fontId="0" fillId="21" borderId="29" xfId="0" applyFill="1" applyBorder="1" applyAlignment="1" applyProtection="1">
      <alignment horizontal="left"/>
      <protection hidden="1"/>
    </xf>
    <xf numFmtId="0" fontId="0" fillId="21" borderId="29" xfId="0" applyFill="1" applyBorder="1" applyAlignment="1" applyProtection="1">
      <alignment horizontal="right"/>
      <protection hidden="1"/>
    </xf>
    <xf numFmtId="170" fontId="0" fillId="15" borderId="29" xfId="0" applyNumberFormat="1" applyFill="1" applyBorder="1" applyAlignment="1" applyProtection="1">
      <alignment horizontal="right"/>
      <protection hidden="1"/>
    </xf>
    <xf numFmtId="167" fontId="0" fillId="15" borderId="30" xfId="0" applyNumberFormat="1" applyFill="1" applyBorder="1" applyAlignment="1" applyProtection="1">
      <alignment horizontal="right"/>
      <protection locked="0"/>
    </xf>
    <xf numFmtId="166" fontId="0" fillId="0" borderId="34" xfId="0" applyNumberFormat="1" applyBorder="1" applyAlignment="1" applyProtection="1">
      <alignment horizontal="left"/>
      <protection hidden="1"/>
    </xf>
    <xf numFmtId="166" fontId="38" fillId="0" borderId="4" xfId="0" applyNumberFormat="1" applyFont="1" applyBorder="1" applyAlignment="1" applyProtection="1">
      <alignment horizontal="left"/>
      <protection hidden="1"/>
    </xf>
    <xf numFmtId="0" fontId="38" fillId="19" borderId="4" xfId="0" applyFont="1" applyFill="1" applyBorder="1" applyAlignment="1" applyProtection="1">
      <alignment horizontal="left"/>
      <protection hidden="1"/>
    </xf>
    <xf numFmtId="0" fontId="0" fillId="19" borderId="4" xfId="0" applyFill="1" applyBorder="1" applyAlignment="1" applyProtection="1">
      <alignment horizontal="left"/>
      <protection hidden="1"/>
    </xf>
    <xf numFmtId="0" fontId="0" fillId="19" borderId="4" xfId="0" applyFill="1" applyBorder="1" applyAlignment="1" applyProtection="1">
      <alignment horizontal="right"/>
      <protection hidden="1"/>
    </xf>
    <xf numFmtId="0" fontId="38" fillId="19" borderId="4" xfId="0" applyFont="1" applyFill="1" applyBorder="1" applyAlignment="1" applyProtection="1">
      <alignment horizontal="right"/>
      <protection hidden="1"/>
    </xf>
    <xf numFmtId="167" fontId="0" fillId="19" borderId="4" xfId="0" applyNumberFormat="1" applyFill="1" applyBorder="1" applyAlignment="1" applyProtection="1">
      <alignment horizontal="right"/>
      <protection hidden="1"/>
    </xf>
    <xf numFmtId="167" fontId="41" fillId="20" borderId="35" xfId="0" applyNumberFormat="1" applyFont="1" applyFill="1" applyBorder="1" applyAlignment="1" applyProtection="1">
      <alignment horizontal="right"/>
      <protection hidden="1"/>
    </xf>
    <xf numFmtId="166" fontId="0" fillId="0" borderId="23" xfId="0" applyNumberFormat="1" applyBorder="1" applyAlignment="1" applyProtection="1">
      <alignment horizontal="left"/>
      <protection hidden="1"/>
    </xf>
    <xf numFmtId="166" fontId="38" fillId="0" borderId="53" xfId="0" applyNumberFormat="1" applyFont="1" applyBorder="1" applyAlignment="1" applyProtection="1">
      <alignment horizontal="left"/>
      <protection hidden="1"/>
    </xf>
    <xf numFmtId="0" fontId="38" fillId="19" borderId="53" xfId="0" applyFont="1" applyFill="1" applyBorder="1" applyAlignment="1" applyProtection="1">
      <alignment horizontal="left"/>
      <protection hidden="1"/>
    </xf>
    <xf numFmtId="0" fontId="0" fillId="19" borderId="53" xfId="0" applyFill="1" applyBorder="1" applyAlignment="1" applyProtection="1">
      <alignment horizontal="left"/>
      <protection hidden="1"/>
    </xf>
    <xf numFmtId="0" fontId="0" fillId="19" borderId="53" xfId="0" applyFill="1" applyBorder="1" applyAlignment="1" applyProtection="1">
      <alignment horizontal="right"/>
      <protection hidden="1"/>
    </xf>
    <xf numFmtId="0" fontId="38" fillId="19" borderId="53" xfId="0" applyFont="1" applyFill="1" applyBorder="1" applyAlignment="1" applyProtection="1">
      <alignment horizontal="right"/>
      <protection hidden="1"/>
    </xf>
    <xf numFmtId="167" fontId="41" fillId="19" borderId="53" xfId="0" applyNumberFormat="1" applyFont="1" applyFill="1" applyBorder="1" applyAlignment="1" applyProtection="1">
      <alignment horizontal="right"/>
      <protection hidden="1"/>
    </xf>
    <xf numFmtId="167" fontId="41" fillId="15" borderId="25" xfId="0" applyNumberFormat="1" applyFont="1" applyFill="1" applyBorder="1" applyAlignment="1" applyProtection="1">
      <alignment horizontal="right"/>
      <protection hidden="1"/>
    </xf>
    <xf numFmtId="166" fontId="0" fillId="0" borderId="26" xfId="0" applyNumberFormat="1" applyBorder="1" applyAlignment="1" applyProtection="1">
      <alignment horizontal="left"/>
      <protection hidden="1"/>
    </xf>
    <xf numFmtId="166" fontId="38" fillId="0" borderId="3" xfId="0" applyNumberFormat="1" applyFont="1" applyBorder="1" applyAlignment="1" applyProtection="1">
      <alignment horizontal="left"/>
      <protection hidden="1"/>
    </xf>
    <xf numFmtId="0" fontId="38" fillId="20" borderId="3" xfId="0" applyFont="1" applyFill="1" applyBorder="1" applyAlignment="1" applyProtection="1">
      <alignment horizontal="left"/>
      <protection hidden="1"/>
    </xf>
    <xf numFmtId="0" fontId="0" fillId="20" borderId="3" xfId="0" applyFill="1" applyBorder="1" applyAlignment="1" applyProtection="1">
      <alignment horizontal="left"/>
      <protection hidden="1"/>
    </xf>
    <xf numFmtId="0" fontId="0" fillId="20" borderId="3" xfId="0" applyFill="1" applyBorder="1" applyAlignment="1" applyProtection="1">
      <alignment horizontal="right"/>
      <protection hidden="1"/>
    </xf>
    <xf numFmtId="167" fontId="41" fillId="20" borderId="3" xfId="0" applyNumberFormat="1" applyFont="1" applyFill="1" applyBorder="1" applyAlignment="1" applyProtection="1">
      <alignment horizontal="right"/>
      <protection hidden="1"/>
    </xf>
    <xf numFmtId="167" fontId="41" fillId="15" borderId="27" xfId="0" applyNumberFormat="1" applyFont="1" applyFill="1" applyBorder="1" applyAlignment="1" applyProtection="1">
      <alignment horizontal="right"/>
      <protection hidden="1"/>
    </xf>
    <xf numFmtId="166" fontId="0" fillId="0" borderId="40" xfId="0" applyNumberFormat="1" applyBorder="1" applyAlignment="1" applyProtection="1">
      <alignment horizontal="left"/>
      <protection hidden="1"/>
    </xf>
    <xf numFmtId="166" fontId="38" fillId="0" borderId="41" xfId="0" applyNumberFormat="1" applyFont="1" applyBorder="1" applyAlignment="1" applyProtection="1">
      <alignment horizontal="left"/>
      <protection hidden="1"/>
    </xf>
    <xf numFmtId="0" fontId="0" fillId="20" borderId="41" xfId="0" applyFill="1" applyBorder="1" applyAlignment="1" applyProtection="1">
      <alignment horizontal="left"/>
      <protection hidden="1"/>
    </xf>
    <xf numFmtId="0" fontId="0" fillId="20" borderId="41" xfId="0" applyFill="1" applyBorder="1" applyAlignment="1" applyProtection="1">
      <alignment horizontal="right"/>
      <protection hidden="1"/>
    </xf>
    <xf numFmtId="167" fontId="41" fillId="20" borderId="41" xfId="0" applyNumberFormat="1" applyFont="1" applyFill="1" applyBorder="1" applyAlignment="1" applyProtection="1">
      <alignment horizontal="right"/>
      <protection hidden="1"/>
    </xf>
    <xf numFmtId="167" fontId="41" fillId="15" borderId="42" xfId="0" applyNumberFormat="1" applyFont="1" applyFill="1" applyBorder="1" applyAlignment="1" applyProtection="1">
      <alignment horizontal="right"/>
      <protection hidden="1"/>
    </xf>
    <xf numFmtId="166" fontId="0" fillId="0" borderId="6" xfId="0" applyNumberFormat="1" applyBorder="1" applyAlignment="1" applyProtection="1">
      <alignment horizontal="left"/>
      <protection hidden="1"/>
    </xf>
    <xf numFmtId="0" fontId="0" fillId="0" borderId="6" xfId="0" applyBorder="1" applyAlignment="1" applyProtection="1">
      <alignment horizontal="left"/>
      <protection hidden="1"/>
    </xf>
    <xf numFmtId="166" fontId="0" fillId="0" borderId="44" xfId="0" applyNumberFormat="1" applyBorder="1" applyProtection="1">
      <protection hidden="1"/>
    </xf>
    <xf numFmtId="166" fontId="38" fillId="0" borderId="54" xfId="0" applyNumberFormat="1" applyFont="1" applyBorder="1" applyProtection="1">
      <protection hidden="1"/>
    </xf>
    <xf numFmtId="0" fontId="38" fillId="0" borderId="55" xfId="0" applyFont="1" applyBorder="1" applyProtection="1">
      <protection hidden="1"/>
    </xf>
    <xf numFmtId="0" fontId="38" fillId="0" borderId="56" xfId="0" applyFont="1" applyBorder="1" applyAlignment="1" applyProtection="1">
      <alignment horizontal="right"/>
      <protection hidden="1"/>
    </xf>
    <xf numFmtId="169" fontId="38" fillId="0" borderId="57" xfId="47" applyFont="1" applyFill="1" applyBorder="1" applyAlignment="1" applyProtection="1">
      <alignment horizontal="right"/>
      <protection locked="0"/>
    </xf>
    <xf numFmtId="167" fontId="0" fillId="0" borderId="0" xfId="0" applyNumberFormat="1" applyAlignment="1" applyProtection="1">
      <alignment horizontal="right"/>
      <protection hidden="1"/>
    </xf>
    <xf numFmtId="167" fontId="0" fillId="0" borderId="46" xfId="0" applyNumberFormat="1" applyBorder="1" applyAlignment="1" applyProtection="1">
      <alignment horizontal="right"/>
      <protection hidden="1"/>
    </xf>
    <xf numFmtId="166" fontId="38" fillId="0" borderId="44" xfId="0" applyNumberFormat="1" applyFont="1" applyBorder="1" applyProtection="1">
      <protection hidden="1"/>
    </xf>
    <xf numFmtId="0" fontId="38" fillId="0" borderId="0" xfId="0" applyFont="1" applyProtection="1">
      <protection hidden="1"/>
    </xf>
    <xf numFmtId="0" fontId="38" fillId="0" borderId="46" xfId="0" applyFont="1" applyBorder="1" applyAlignment="1" applyProtection="1">
      <alignment horizontal="right"/>
      <protection hidden="1"/>
    </xf>
    <xf numFmtId="0" fontId="38" fillId="0" borderId="57" xfId="0" applyFont="1" applyBorder="1" applyAlignment="1" applyProtection="1">
      <alignment horizontal="right"/>
      <protection locked="0"/>
    </xf>
    <xf numFmtId="169" fontId="38" fillId="0" borderId="0" xfId="0" applyNumberFormat="1" applyFont="1" applyAlignment="1" applyProtection="1">
      <alignment horizontal="center"/>
      <protection hidden="1"/>
    </xf>
    <xf numFmtId="169" fontId="38" fillId="0" borderId="46" xfId="0" applyNumberFormat="1" applyFont="1" applyBorder="1" applyAlignment="1" applyProtection="1">
      <alignment horizontal="right"/>
      <protection locked="0"/>
    </xf>
    <xf numFmtId="166" fontId="38" fillId="0" borderId="58" xfId="0" applyNumberFormat="1" applyFont="1" applyBorder="1" applyProtection="1">
      <protection hidden="1"/>
    </xf>
    <xf numFmtId="0" fontId="38" fillId="0" borderId="17" xfId="0" applyFont="1" applyBorder="1" applyProtection="1">
      <protection hidden="1"/>
    </xf>
    <xf numFmtId="169" fontId="38" fillId="0" borderId="59" xfId="47" applyFont="1" applyFill="1" applyBorder="1" applyAlignment="1" applyProtection="1">
      <alignment horizontal="right"/>
      <protection hidden="1"/>
    </xf>
    <xf numFmtId="167" fontId="38" fillId="0" borderId="0" xfId="0" applyNumberFormat="1" applyFont="1" applyAlignment="1" applyProtection="1">
      <alignment horizontal="right"/>
      <protection hidden="1"/>
    </xf>
    <xf numFmtId="167" fontId="41" fillId="0" borderId="46" xfId="0" applyNumberFormat="1" applyFont="1" applyBorder="1" applyAlignment="1" applyProtection="1">
      <alignment horizontal="right"/>
      <protection hidden="1"/>
    </xf>
    <xf numFmtId="166" fontId="0" fillId="0" borderId="0" xfId="0" applyNumberFormat="1" applyProtection="1">
      <protection hidden="1"/>
    </xf>
    <xf numFmtId="166" fontId="0" fillId="0" borderId="58" xfId="0" applyNumberFormat="1" applyBorder="1" applyProtection="1">
      <protection hidden="1"/>
    </xf>
    <xf numFmtId="166" fontId="0" fillId="0" borderId="17" xfId="0" applyNumberFormat="1" applyBorder="1" applyProtection="1">
      <protection hidden="1"/>
    </xf>
    <xf numFmtId="0" fontId="0" fillId="0" borderId="17" xfId="0" applyBorder="1" applyProtection="1">
      <protection hidden="1"/>
    </xf>
    <xf numFmtId="0" fontId="0" fillId="0" borderId="17" xfId="0" applyBorder="1" applyAlignment="1" applyProtection="1">
      <alignment horizontal="right"/>
      <protection hidden="1"/>
    </xf>
    <xf numFmtId="167" fontId="0" fillId="0" borderId="17" xfId="0" applyNumberFormat="1" applyBorder="1" applyAlignment="1" applyProtection="1">
      <alignment horizontal="right"/>
      <protection hidden="1"/>
    </xf>
    <xf numFmtId="167" fontId="0" fillId="0" borderId="59" xfId="0" applyNumberFormat="1" applyBorder="1" applyAlignment="1" applyProtection="1">
      <alignment horizontal="right"/>
      <protection hidden="1"/>
    </xf>
    <xf numFmtId="167" fontId="0" fillId="0" borderId="0" xfId="0" applyNumberFormat="1" applyProtection="1">
      <protection hidden="1"/>
    </xf>
    <xf numFmtId="166" fontId="0" fillId="0" borderId="60" xfId="0" applyNumberFormat="1" applyBorder="1" applyProtection="1">
      <protection hidden="1"/>
    </xf>
    <xf numFmtId="0" fontId="43" fillId="0" borderId="57" xfId="0" applyFont="1" applyBorder="1" applyAlignment="1">
      <alignment horizontal="center"/>
    </xf>
    <xf numFmtId="0" fontId="47" fillId="0" borderId="0" xfId="0" applyFont="1" applyAlignment="1">
      <alignment horizontal="left"/>
    </xf>
    <xf numFmtId="0" fontId="38" fillId="0" borderId="57" xfId="0" applyFont="1" applyBorder="1"/>
    <xf numFmtId="0" fontId="38" fillId="0" borderId="57" xfId="0" applyFont="1" applyBorder="1" applyAlignment="1">
      <alignment horizontal="center"/>
    </xf>
    <xf numFmtId="0" fontId="38" fillId="0" borderId="61" xfId="0" applyFont="1" applyBorder="1"/>
    <xf numFmtId="0" fontId="0" fillId="0" borderId="61" xfId="0" applyBorder="1" applyAlignment="1">
      <alignment horizontal="center"/>
    </xf>
    <xf numFmtId="0" fontId="38" fillId="0" borderId="49" xfId="0" applyFont="1" applyBorder="1"/>
    <xf numFmtId="0" fontId="0" fillId="0" borderId="49" xfId="0" applyBorder="1" applyAlignment="1">
      <alignment horizontal="center"/>
    </xf>
    <xf numFmtId="0" fontId="48" fillId="0" borderId="49" xfId="0" applyFont="1" applyBorder="1" applyAlignment="1">
      <alignment horizontal="center"/>
    </xf>
    <xf numFmtId="0" fontId="47" fillId="0" borderId="49" xfId="0" applyFont="1" applyBorder="1"/>
    <xf numFmtId="0" fontId="0" fillId="0" borderId="62" xfId="0" applyBorder="1" applyAlignment="1">
      <alignment horizontal="center"/>
    </xf>
    <xf numFmtId="0" fontId="48" fillId="0" borderId="62" xfId="0" applyFont="1" applyBorder="1" applyAlignment="1">
      <alignment horizontal="center"/>
    </xf>
    <xf numFmtId="0" fontId="47" fillId="0" borderId="50" xfId="0" applyFont="1" applyBorder="1"/>
    <xf numFmtId="0" fontId="0" fillId="0" borderId="50" xfId="0" applyBorder="1" applyAlignment="1">
      <alignment horizontal="center"/>
    </xf>
    <xf numFmtId="0" fontId="43" fillId="0" borderId="63" xfId="0" applyFont="1" applyBorder="1" applyAlignment="1">
      <alignment horizontal="center"/>
    </xf>
    <xf numFmtId="172" fontId="43" fillId="0" borderId="63" xfId="0" applyNumberFormat="1" applyFont="1" applyBorder="1" applyAlignment="1">
      <alignment horizontal="center"/>
    </xf>
    <xf numFmtId="172" fontId="43" fillId="0" borderId="0" xfId="0" applyNumberFormat="1" applyFont="1" applyAlignment="1">
      <alignment horizontal="center"/>
    </xf>
    <xf numFmtId="0" fontId="43" fillId="0" borderId="64" xfId="0" applyFont="1" applyBorder="1" applyAlignment="1">
      <alignment horizontal="center"/>
    </xf>
    <xf numFmtId="172" fontId="43" fillId="0" borderId="65" xfId="0" applyNumberFormat="1" applyFont="1" applyBorder="1" applyAlignment="1">
      <alignment horizontal="center"/>
    </xf>
    <xf numFmtId="0" fontId="0" fillId="0" borderId="66" xfId="0" applyBorder="1" applyAlignment="1">
      <alignment horizontal="center"/>
    </xf>
    <xf numFmtId="172" fontId="43" fillId="0" borderId="67" xfId="0" applyNumberFormat="1" applyFont="1" applyBorder="1" applyAlignment="1">
      <alignment horizontal="center"/>
    </xf>
    <xf numFmtId="0" fontId="47" fillId="0" borderId="0" xfId="0" applyFont="1"/>
    <xf numFmtId="170" fontId="49" fillId="0" borderId="4" xfId="0" applyNumberFormat="1" applyFont="1" applyBorder="1" applyAlignment="1">
      <alignment horizontal="center"/>
    </xf>
    <xf numFmtId="0" fontId="49" fillId="0" borderId="4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38" fillId="12" borderId="54" xfId="0" applyFont="1" applyFill="1" applyBorder="1" applyAlignment="1">
      <alignment horizontal="left"/>
    </xf>
    <xf numFmtId="0" fontId="0" fillId="12" borderId="55" xfId="0" applyFill="1" applyBorder="1" applyAlignment="1">
      <alignment horizontal="left"/>
    </xf>
    <xf numFmtId="0" fontId="0" fillId="12" borderId="55" xfId="0" applyFill="1" applyBorder="1" applyAlignment="1">
      <alignment horizontal="center" vertical="top" wrapText="1"/>
    </xf>
    <xf numFmtId="0" fontId="0" fillId="12" borderId="68" xfId="0" applyFill="1" applyBorder="1" applyAlignment="1">
      <alignment horizontal="center" vertical="top" wrapText="1"/>
    </xf>
    <xf numFmtId="0" fontId="50" fillId="12" borderId="54" xfId="0" applyFont="1" applyFill="1" applyBorder="1" applyAlignment="1">
      <alignment horizontal="left"/>
    </xf>
    <xf numFmtId="0" fontId="0" fillId="12" borderId="56" xfId="0" applyFill="1" applyBorder="1" applyAlignment="1">
      <alignment horizontal="center" vertical="top" wrapText="1"/>
    </xf>
    <xf numFmtId="0" fontId="0" fillId="12" borderId="44" xfId="0" applyFill="1" applyBorder="1" applyAlignment="1">
      <alignment horizontal="left"/>
    </xf>
    <xf numFmtId="0" fontId="0" fillId="12" borderId="0" xfId="0" applyFill="1" applyAlignment="1">
      <alignment horizontal="left"/>
    </xf>
    <xf numFmtId="0" fontId="0" fillId="12" borderId="0" xfId="0" applyFill="1" applyAlignment="1">
      <alignment horizontal="center" vertical="top" wrapText="1"/>
    </xf>
    <xf numFmtId="0" fontId="0" fillId="12" borderId="46" xfId="0" applyFill="1" applyBorder="1" applyAlignment="1">
      <alignment horizontal="center" vertical="top" wrapText="1"/>
    </xf>
    <xf numFmtId="0" fontId="0" fillId="12" borderId="44" xfId="0" applyFill="1" applyBorder="1" applyAlignment="1">
      <alignment vertical="top"/>
    </xf>
    <xf numFmtId="0" fontId="38" fillId="12" borderId="44" xfId="0" applyFont="1" applyFill="1" applyBorder="1" applyAlignment="1">
      <alignment vertical="top"/>
    </xf>
    <xf numFmtId="0" fontId="38" fillId="12" borderId="58" xfId="0" applyFont="1" applyFill="1" applyBorder="1" applyAlignment="1">
      <alignment vertical="top"/>
    </xf>
    <xf numFmtId="0" fontId="0" fillId="12" borderId="17" xfId="0" applyFill="1" applyBorder="1" applyAlignment="1">
      <alignment horizontal="center" vertical="top" wrapText="1"/>
    </xf>
    <xf numFmtId="0" fontId="0" fillId="12" borderId="59" xfId="0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0" fontId="47" fillId="13" borderId="69" xfId="0" applyFont="1" applyFill="1" applyBorder="1" applyAlignment="1">
      <alignment wrapText="1"/>
    </xf>
    <xf numFmtId="170" fontId="48" fillId="13" borderId="70" xfId="0" applyNumberFormat="1" applyFont="1" applyFill="1" applyBorder="1" applyAlignment="1">
      <alignment horizontal="center" wrapText="1"/>
    </xf>
    <xf numFmtId="0" fontId="47" fillId="13" borderId="71" xfId="0" applyFont="1" applyFill="1" applyBorder="1" applyAlignment="1"/>
    <xf numFmtId="170" fontId="48" fillId="13" borderId="70" xfId="0" applyNumberFormat="1" applyFont="1" applyFill="1" applyBorder="1" applyAlignment="1">
      <alignment horizontal="center"/>
    </xf>
    <xf numFmtId="170" fontId="0" fillId="0" borderId="0" xfId="0" applyNumberFormat="1" applyAlignment="1">
      <alignment horizontal="center"/>
    </xf>
    <xf numFmtId="0" fontId="38" fillId="18" borderId="10" xfId="0" applyFont="1" applyFill="1" applyBorder="1" applyAlignment="1">
      <alignment horizontal="center" vertical="center"/>
    </xf>
    <xf numFmtId="0" fontId="38" fillId="18" borderId="14" xfId="0" applyFont="1" applyFill="1" applyBorder="1" applyAlignment="1">
      <alignment horizontal="center" vertical="center"/>
    </xf>
    <xf numFmtId="0" fontId="38" fillId="18" borderId="18" xfId="0" applyFont="1" applyFill="1" applyBorder="1" applyAlignment="1">
      <alignment horizontal="center" vertical="center" wrapText="1"/>
    </xf>
    <xf numFmtId="0" fontId="38" fillId="18" borderId="11" xfId="0" applyFont="1" applyFill="1" applyBorder="1" applyAlignment="1">
      <alignment horizontal="center" vertical="center" wrapText="1"/>
    </xf>
    <xf numFmtId="0" fontId="38" fillId="18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2" xfId="0" applyBorder="1" applyAlignment="1">
      <alignment horizontal="center"/>
    </xf>
    <xf numFmtId="170" fontId="0" fillId="0" borderId="16" xfId="0" applyNumberFormat="1" applyBorder="1" applyAlignment="1">
      <alignment horizontal="center"/>
    </xf>
    <xf numFmtId="170" fontId="0" fillId="0" borderId="22" xfId="0" applyNumberFormat="1" applyBorder="1" applyAlignment="1">
      <alignment horizontal="center"/>
    </xf>
    <xf numFmtId="166" fontId="0" fillId="18" borderId="34" xfId="0" applyNumberFormat="1" applyFill="1" applyBorder="1" applyAlignment="1" applyProtection="1">
      <alignment horizontal="left"/>
      <protection hidden="1"/>
    </xf>
    <xf numFmtId="166" fontId="0" fillId="18" borderId="35" xfId="0" applyNumberFormat="1" applyFill="1" applyBorder="1" applyAlignment="1" applyProtection="1">
      <alignment horizontal="left"/>
      <protection hidden="1"/>
    </xf>
    <xf numFmtId="170" fontId="0" fillId="18" borderId="5" xfId="0" applyNumberFormat="1" applyFill="1" applyBorder="1" applyAlignment="1">
      <alignment horizontal="center"/>
    </xf>
    <xf numFmtId="170" fontId="0" fillId="18" borderId="3" xfId="0" applyNumberFormat="1" applyFill="1" applyBorder="1" applyAlignment="1">
      <alignment horizontal="center"/>
    </xf>
    <xf numFmtId="170" fontId="0" fillId="18" borderId="27" xfId="0" applyNumberFormat="1" applyFill="1" applyBorder="1" applyAlignment="1">
      <alignment horizontal="center"/>
    </xf>
    <xf numFmtId="166" fontId="0" fillId="0" borderId="27" xfId="0" applyNumberFormat="1" applyBorder="1" applyAlignment="1" applyProtection="1">
      <alignment horizontal="left"/>
      <protection hidden="1"/>
    </xf>
    <xf numFmtId="170" fontId="0" fillId="0" borderId="5" xfId="0" applyNumberFormat="1" applyBorder="1" applyAlignment="1">
      <alignment horizontal="center"/>
    </xf>
    <xf numFmtId="170" fontId="0" fillId="0" borderId="3" xfId="0" applyNumberFormat="1" applyBorder="1" applyAlignment="1">
      <alignment horizontal="center"/>
    </xf>
    <xf numFmtId="170" fontId="0" fillId="0" borderId="27" xfId="0" applyNumberFormat="1" applyBorder="1" applyAlignment="1">
      <alignment horizontal="center"/>
    </xf>
    <xf numFmtId="166" fontId="0" fillId="18" borderId="26" xfId="0" applyNumberFormat="1" applyFill="1" applyBorder="1" applyAlignment="1" applyProtection="1">
      <alignment horizontal="left"/>
      <protection hidden="1"/>
    </xf>
    <xf numFmtId="166" fontId="0" fillId="18" borderId="27" xfId="0" applyNumberFormat="1" applyFill="1" applyBorder="1" applyAlignment="1" applyProtection="1">
      <alignment horizontal="left"/>
      <protection hidden="1"/>
    </xf>
    <xf numFmtId="166" fontId="0" fillId="18" borderId="26" xfId="0" applyNumberFormat="1" applyFill="1" applyBorder="1" applyAlignment="1" applyProtection="1">
      <alignment horizontal="left" vertical="top"/>
      <protection hidden="1"/>
    </xf>
    <xf numFmtId="0" fontId="0" fillId="18" borderId="27" xfId="0" applyFill="1" applyBorder="1" applyAlignment="1">
      <alignment vertical="top"/>
    </xf>
    <xf numFmtId="170" fontId="0" fillId="18" borderId="5" xfId="0" applyNumberFormat="1" applyFill="1" applyBorder="1" applyAlignment="1">
      <alignment horizontal="center" vertical="top"/>
    </xf>
    <xf numFmtId="170" fontId="0" fillId="18" borderId="3" xfId="0" applyNumberFormat="1" applyFill="1" applyBorder="1" applyAlignment="1">
      <alignment horizontal="center" vertical="top"/>
    </xf>
    <xf numFmtId="0" fontId="0" fillId="0" borderId="27" xfId="0" applyBorder="1"/>
    <xf numFmtId="0" fontId="0" fillId="18" borderId="27" xfId="0" applyFill="1" applyBorder="1"/>
    <xf numFmtId="0" fontId="0" fillId="18" borderId="26" xfId="0" applyFill="1" applyBorder="1"/>
    <xf numFmtId="0" fontId="0" fillId="0" borderId="28" xfId="0" applyBorder="1" applyAlignment="1">
      <alignment horizontal="left"/>
    </xf>
    <xf numFmtId="0" fontId="0" fillId="0" borderId="30" xfId="0" applyBorder="1"/>
    <xf numFmtId="170" fontId="0" fillId="0" borderId="73" xfId="0" applyNumberFormat="1" applyBorder="1" applyAlignment="1">
      <alignment horizontal="center"/>
    </xf>
    <xf numFmtId="170" fontId="0" fillId="0" borderId="29" xfId="0" applyNumberFormat="1" applyBorder="1" applyAlignment="1">
      <alignment horizontal="center"/>
    </xf>
    <xf numFmtId="170" fontId="0" fillId="0" borderId="30" xfId="0" applyNumberFormat="1" applyBorder="1" applyAlignment="1">
      <alignment horizontal="center"/>
    </xf>
    <xf numFmtId="0" fontId="42" fillId="0" borderId="55" xfId="0" applyFont="1" applyBorder="1" applyAlignment="1">
      <alignment horizontal="center" vertical="top" wrapText="1"/>
    </xf>
    <xf numFmtId="0" fontId="43" fillId="0" borderId="0" xfId="0" applyFont="1"/>
    <xf numFmtId="0" fontId="4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0" fontId="0" fillId="0" borderId="0" xfId="0" applyNumberFormat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0" fillId="14" borderId="0" xfId="0" applyNumberFormat="1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168" fontId="0" fillId="22" borderId="0" xfId="0" applyNumberFormat="1" applyFill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68" fontId="0" fillId="0" borderId="0" xfId="0" applyNumberFormat="1" applyAlignment="1">
      <alignment horizontal="center" vertical="center"/>
    </xf>
    <xf numFmtId="0" fontId="5" fillId="0" borderId="74" xfId="0" applyFont="1" applyBorder="1" applyAlignment="1">
      <alignment vertical="top" wrapText="1" shrinkToFit="1" readingOrder="1"/>
    </xf>
    <xf numFmtId="0" fontId="5" fillId="18" borderId="3" xfId="0" applyFont="1" applyFill="1" applyBorder="1" applyAlignment="1">
      <alignment horizontal="center" vertical="center" wrapText="1"/>
    </xf>
    <xf numFmtId="0" fontId="23" fillId="15" borderId="3" xfId="0" applyFont="1" applyFill="1" applyBorder="1" applyAlignment="1">
      <alignment horizontal="center" vertical="center" wrapText="1"/>
    </xf>
    <xf numFmtId="173" fontId="23" fillId="0" borderId="3" xfId="0" applyNumberFormat="1" applyFont="1" applyFill="1" applyBorder="1" applyAlignment="1">
      <alignment vertical="center" wrapText="1"/>
    </xf>
    <xf numFmtId="169" fontId="23" fillId="15" borderId="3" xfId="0" applyNumberFormat="1" applyFont="1" applyFill="1" applyBorder="1" applyAlignment="1">
      <alignment horizontal="center" vertical="center" wrapText="1"/>
    </xf>
    <xf numFmtId="173" fontId="23" fillId="15" borderId="3" xfId="0" applyNumberFormat="1" applyFont="1" applyFill="1" applyBorder="1" applyAlignment="1">
      <alignment horizontal="right" vertical="center" wrapText="1"/>
    </xf>
    <xf numFmtId="166" fontId="23" fillId="15" borderId="7" xfId="34" applyFont="1" applyFill="1" applyBorder="1" applyAlignment="1">
      <alignment horizontal="center" vertical="center" wrapText="1"/>
    </xf>
    <xf numFmtId="0" fontId="23" fillId="0" borderId="76" xfId="0" applyFont="1" applyBorder="1" applyAlignment="1">
      <alignment horizontal="center"/>
    </xf>
    <xf numFmtId="0" fontId="23" fillId="15" borderId="3" xfId="0" applyFont="1" applyFill="1" applyBorder="1" applyAlignment="1">
      <alignment horizontal="center" vertical="top" wrapText="1"/>
    </xf>
    <xf numFmtId="173" fontId="23" fillId="0" borderId="3" xfId="0" applyNumberFormat="1" applyFont="1" applyFill="1" applyBorder="1" applyAlignment="1">
      <alignment vertical="top" wrapText="1"/>
    </xf>
    <xf numFmtId="169" fontId="23" fillId="15" borderId="3" xfId="0" applyNumberFormat="1" applyFont="1" applyFill="1" applyBorder="1" applyAlignment="1">
      <alignment horizontal="center" vertical="top" wrapText="1"/>
    </xf>
    <xf numFmtId="173" fontId="23" fillId="15" borderId="3" xfId="0" applyNumberFormat="1" applyFont="1" applyFill="1" applyBorder="1" applyAlignment="1">
      <alignment horizontal="right" vertical="top" wrapText="1"/>
    </xf>
    <xf numFmtId="166" fontId="23" fillId="15" borderId="7" xfId="34" applyFont="1" applyFill="1" applyBorder="1" applyAlignment="1">
      <alignment horizontal="center" vertical="top" wrapText="1"/>
    </xf>
    <xf numFmtId="0" fontId="23" fillId="0" borderId="3" xfId="0" applyFont="1" applyBorder="1" applyAlignment="1">
      <alignment horizontal="left"/>
    </xf>
    <xf numFmtId="0" fontId="23" fillId="15" borderId="7" xfId="0" applyFont="1" applyFill="1" applyBorder="1" applyAlignment="1">
      <alignment horizontal="center" vertical="top" wrapText="1"/>
    </xf>
    <xf numFmtId="166" fontId="23" fillId="15" borderId="7" xfId="34" applyFont="1" applyFill="1" applyBorder="1" applyAlignment="1">
      <alignment vertical="center" wrapText="1"/>
    </xf>
    <xf numFmtId="166" fontId="23" fillId="23" borderId="3" xfId="37" applyFont="1" applyFill="1" applyBorder="1" applyAlignment="1">
      <alignment vertical="top"/>
    </xf>
    <xf numFmtId="173" fontId="23" fillId="15" borderId="3" xfId="0" applyNumberFormat="1" applyFont="1" applyFill="1" applyBorder="1" applyAlignment="1">
      <alignment vertical="top" wrapText="1"/>
    </xf>
    <xf numFmtId="0" fontId="23" fillId="15" borderId="3" xfId="0" applyFont="1" applyFill="1" applyBorder="1" applyAlignment="1">
      <alignment vertical="top" wrapText="1"/>
    </xf>
    <xf numFmtId="166" fontId="23" fillId="0" borderId="7" xfId="34" applyFont="1" applyFill="1" applyBorder="1" applyAlignment="1">
      <alignment vertical="center" wrapText="1"/>
    </xf>
    <xf numFmtId="170" fontId="23" fillId="0" borderId="0" xfId="0" applyNumberFormat="1" applyFont="1" applyAlignment="1">
      <alignment horizontal="center" vertical="center"/>
    </xf>
    <xf numFmtId="172" fontId="23" fillId="0" borderId="0" xfId="0" applyNumberFormat="1" applyFont="1" applyAlignment="1">
      <alignment horizontal="center" vertical="center"/>
    </xf>
    <xf numFmtId="0" fontId="23" fillId="15" borderId="7" xfId="0" applyFont="1" applyFill="1" applyBorder="1" applyAlignment="1">
      <alignment horizontal="center" vertical="center" wrapText="1"/>
    </xf>
    <xf numFmtId="166" fontId="23" fillId="0" borderId="3" xfId="39" applyNumberFormat="1" applyFont="1" applyFill="1" applyBorder="1" applyAlignment="1">
      <alignment vertical="top" wrapText="1"/>
    </xf>
    <xf numFmtId="166" fontId="23" fillId="0" borderId="3" xfId="39" applyNumberFormat="1" applyFont="1" applyFill="1" applyBorder="1" applyAlignment="1">
      <alignment horizontal="center" vertical="top" wrapText="1"/>
    </xf>
    <xf numFmtId="0" fontId="23" fillId="15" borderId="7" xfId="0" applyFont="1" applyFill="1" applyBorder="1" applyAlignment="1">
      <alignment horizontal="center"/>
    </xf>
    <xf numFmtId="0" fontId="23" fillId="15" borderId="3" xfId="0" applyFont="1" applyFill="1" applyBorder="1" applyAlignment="1">
      <alignment horizontal="center"/>
    </xf>
    <xf numFmtId="166" fontId="23" fillId="0" borderId="3" xfId="39" applyNumberFormat="1" applyFont="1" applyFill="1" applyBorder="1" applyAlignment="1">
      <alignment horizontal="left" vertical="center" wrapText="1"/>
    </xf>
    <xf numFmtId="166" fontId="23" fillId="0" borderId="3" xfId="39" applyNumberFormat="1" applyFont="1" applyFill="1" applyBorder="1" applyAlignment="1">
      <alignment horizontal="center" vertical="center" wrapText="1"/>
    </xf>
    <xf numFmtId="173" fontId="23" fillId="15" borderId="3" xfId="0" applyNumberFormat="1" applyFont="1" applyFill="1" applyBorder="1" applyAlignment="1">
      <alignment horizontal="center" vertical="center" wrapText="1"/>
    </xf>
    <xf numFmtId="166" fontId="23" fillId="0" borderId="3" xfId="34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75" xfId="0" applyFont="1" applyBorder="1" applyAlignment="1">
      <alignment vertical="top" wrapText="1"/>
    </xf>
    <xf numFmtId="0" fontId="23" fillId="0" borderId="75" xfId="0" applyFont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75" xfId="0" applyFont="1" applyBorder="1" applyAlignment="1">
      <alignment horizontal="left" vertical="top" wrapText="1"/>
    </xf>
    <xf numFmtId="173" fontId="23" fillId="0" borderId="3" xfId="34" applyNumberFormat="1" applyFont="1" applyFill="1" applyBorder="1" applyAlignment="1">
      <alignment horizontal="right" vertical="center" wrapText="1"/>
    </xf>
    <xf numFmtId="174" fontId="23" fillId="15" borderId="3" xfId="34" applyNumberFormat="1" applyFont="1" applyFill="1" applyBorder="1" applyAlignment="1">
      <alignment horizontal="center" vertical="center" wrapText="1"/>
    </xf>
    <xf numFmtId="166" fontId="23" fillId="15" borderId="3" xfId="34" applyFont="1" applyFill="1" applyBorder="1" applyAlignment="1">
      <alignment horizontal="center" vertical="center" wrapText="1"/>
    </xf>
    <xf numFmtId="0" fontId="23" fillId="15" borderId="3" xfId="0" applyFont="1" applyFill="1" applyBorder="1"/>
    <xf numFmtId="166" fontId="23" fillId="15" borderId="3" xfId="37" applyFont="1" applyFill="1" applyBorder="1" applyAlignment="1">
      <alignment vertical="top"/>
    </xf>
    <xf numFmtId="49" fontId="23" fillId="15" borderId="3" xfId="37" applyNumberFormat="1" applyFont="1" applyFill="1" applyBorder="1" applyAlignment="1">
      <alignment horizontal="center"/>
    </xf>
    <xf numFmtId="0" fontId="23" fillId="0" borderId="3" xfId="0" applyFont="1" applyBorder="1" applyAlignment="1">
      <alignment vertical="center"/>
    </xf>
    <xf numFmtId="173" fontId="5" fillId="0" borderId="3" xfId="0" applyNumberFormat="1" applyFont="1" applyBorder="1"/>
    <xf numFmtId="175" fontId="23" fillId="0" borderId="0" xfId="18" applyFont="1" applyFill="1" applyAlignment="1"/>
    <xf numFmtId="0" fontId="5" fillId="0" borderId="74" xfId="0" applyFont="1" applyFill="1" applyBorder="1" applyAlignment="1">
      <alignment horizontal="left" vertical="top" wrapText="1" shrinkToFit="1" readingOrder="1"/>
    </xf>
    <xf numFmtId="0" fontId="0" fillId="0" borderId="75" xfId="0" applyFill="1" applyBorder="1"/>
    <xf numFmtId="0" fontId="23" fillId="0" borderId="0" xfId="0" applyFont="1" applyFill="1" applyAlignment="1">
      <alignment horizontal="center" vertical="center"/>
    </xf>
    <xf numFmtId="0" fontId="5" fillId="18" borderId="3" xfId="0" applyFont="1" applyFill="1" applyBorder="1" applyAlignment="1">
      <alignment horizontal="center" vertical="center" wrapText="1"/>
    </xf>
    <xf numFmtId="166" fontId="23" fillId="0" borderId="3" xfId="39" applyNumberFormat="1" applyFont="1" applyFill="1" applyBorder="1" applyAlignment="1">
      <alignment horizontal="left" vertical="center" wrapText="1"/>
    </xf>
    <xf numFmtId="0" fontId="5" fillId="0" borderId="7" xfId="0" applyFont="1" applyFill="1" applyBorder="1" applyAlignment="1">
      <alignment horizontal="left" vertical="top" wrapText="1"/>
    </xf>
  </cellXfs>
  <cellStyles count="56">
    <cellStyle name="Accent" xfId="1"/>
    <cellStyle name="Accent 1" xfId="2"/>
    <cellStyle name="Accent 1 1" xfId="3"/>
    <cellStyle name="Accent 2" xfId="4"/>
    <cellStyle name="Accent 2 1" xfId="5"/>
    <cellStyle name="Accent 3" xfId="6"/>
    <cellStyle name="Accent 3 1" xfId="7"/>
    <cellStyle name="Accent 4" xfId="8"/>
    <cellStyle name="Bad" xfId="9"/>
    <cellStyle name="Bad 1" xfId="10"/>
    <cellStyle name="cf1" xfId="11"/>
    <cellStyle name="cf2" xfId="12"/>
    <cellStyle name="ConditionalStyle_1" xfId="13"/>
    <cellStyle name="Currency 2" xfId="15"/>
    <cellStyle name="Currency_3_ KisvárdaCalc Matric DxI szept 2009A" xfId="14"/>
    <cellStyle name="Error" xfId="16"/>
    <cellStyle name="Error 1" xfId="17"/>
    <cellStyle name="Excel Built-in Comma" xfId="18"/>
    <cellStyle name="Excel_CondFormat_3_1_1" xfId="19"/>
    <cellStyle name="Footnote" xfId="20"/>
    <cellStyle name="Footnote 1" xfId="21"/>
    <cellStyle name="Good" xfId="22"/>
    <cellStyle name="Good 1" xfId="23"/>
    <cellStyle name="Heading" xfId="24"/>
    <cellStyle name="Heading 1" xfId="25"/>
    <cellStyle name="Heading 1 1" xfId="26"/>
    <cellStyle name="Heading 2" xfId="27"/>
    <cellStyle name="Heading 2 1" xfId="28"/>
    <cellStyle name="Heading 3" xfId="29"/>
    <cellStyle name="Heading 4" xfId="30"/>
    <cellStyle name="Heading1" xfId="31"/>
    <cellStyle name="Neutral" xfId="32"/>
    <cellStyle name="Neutral 1" xfId="33"/>
    <cellStyle name="Normal 2" xfId="34"/>
    <cellStyle name="Normal 2 2" xfId="35"/>
    <cellStyle name="Normal 3" xfId="36"/>
    <cellStyle name="Normal 8" xfId="37"/>
    <cellStyle name="Normalny" xfId="0" builtinId="0" customBuiltin="1"/>
    <cellStyle name="Normalny 2" xfId="39"/>
    <cellStyle name="Normalny 3" xfId="40"/>
    <cellStyle name="Normalny 4" xfId="41"/>
    <cellStyle name="Normalny_1" xfId="38"/>
    <cellStyle name="Normalny_Arkusz1" xfId="42"/>
    <cellStyle name="Normalny_Arkusz1 2" xfId="43"/>
    <cellStyle name="Normalny_Arkusz1 3" xfId="44"/>
    <cellStyle name="Note" xfId="45"/>
    <cellStyle name="Note 1" xfId="46"/>
    <cellStyle name="Percent 2" xfId="47"/>
    <cellStyle name="Result" xfId="48"/>
    <cellStyle name="Result2" xfId="49"/>
    <cellStyle name="Status" xfId="50"/>
    <cellStyle name="Status 1" xfId="51"/>
    <cellStyle name="Text" xfId="52"/>
    <cellStyle name="Text 1" xfId="53"/>
    <cellStyle name="Warning" xfId="54"/>
    <cellStyle name="Warning 1" xfId="55"/>
  </cellStyles>
  <dxfs count="6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FFFF"/>
          <bgColor rgb="FFCCFFFF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CCFFFF"/>
          <bgColor rgb="FFCC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/>
  </sheetViews>
  <sheetFormatPr defaultRowHeight="14.25"/>
  <cols>
    <col min="1" max="1" width="4.125" customWidth="1"/>
    <col min="2" max="2" width="23.25" customWidth="1"/>
    <col min="3" max="3" width="9" customWidth="1"/>
    <col min="4" max="5" width="12.875" customWidth="1"/>
    <col min="6" max="7" width="10.625" customWidth="1"/>
    <col min="8" max="8" width="14.25" customWidth="1"/>
    <col min="9" max="11" width="10.625" customWidth="1"/>
    <col min="12" max="12" width="9" customWidth="1"/>
  </cols>
  <sheetData>
    <row r="1" spans="1:11">
      <c r="B1" t="s">
        <v>0</v>
      </c>
      <c r="I1" t="s">
        <v>1</v>
      </c>
    </row>
    <row r="2" spans="1:11">
      <c r="A2" s="1" t="s">
        <v>2</v>
      </c>
    </row>
    <row r="3" spans="1:11">
      <c r="A3" s="2"/>
      <c r="B3" s="3"/>
      <c r="C3" s="3"/>
      <c r="D3" s="3"/>
      <c r="E3" s="3"/>
      <c r="F3" s="4"/>
      <c r="G3" s="4"/>
      <c r="H3" s="4"/>
      <c r="I3" s="4"/>
      <c r="J3" s="4"/>
      <c r="K3" s="4"/>
    </row>
    <row r="4" spans="1:11" ht="38.25">
      <c r="A4" s="5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7" t="s">
        <v>12</v>
      </c>
      <c r="K4" s="8"/>
    </row>
    <row r="5" spans="1:11" ht="91.5" customHeight="1">
      <c r="A5" s="9">
        <v>1</v>
      </c>
      <c r="B5" s="10" t="s">
        <v>13</v>
      </c>
      <c r="C5" s="11"/>
      <c r="D5" s="11"/>
      <c r="E5" s="11"/>
      <c r="F5" s="12"/>
      <c r="G5" s="13"/>
      <c r="H5" s="12"/>
      <c r="I5" s="12"/>
      <c r="J5" s="12"/>
      <c r="K5" s="4"/>
    </row>
    <row r="6" spans="1:11" ht="65.25" customHeight="1">
      <c r="A6" s="9">
        <v>2</v>
      </c>
      <c r="B6" s="10" t="s">
        <v>14</v>
      </c>
      <c r="C6" s="11"/>
      <c r="D6" s="11"/>
      <c r="E6" s="11"/>
      <c r="F6" s="12"/>
      <c r="G6" s="13"/>
      <c r="H6" s="12"/>
      <c r="I6" s="12"/>
      <c r="J6" s="12"/>
      <c r="K6" s="4"/>
    </row>
    <row r="7" spans="1:11" ht="38.25">
      <c r="A7" s="9">
        <v>3</v>
      </c>
      <c r="B7" s="10" t="s">
        <v>15</v>
      </c>
      <c r="C7" s="11" t="s">
        <v>16</v>
      </c>
      <c r="D7" s="11">
        <v>36</v>
      </c>
      <c r="E7" s="14"/>
      <c r="F7" s="12"/>
      <c r="G7" s="13"/>
      <c r="H7" s="12"/>
      <c r="I7" s="12"/>
      <c r="J7" s="12"/>
      <c r="K7" s="4"/>
    </row>
    <row r="8" spans="1:11">
      <c r="A8" s="9"/>
      <c r="B8" s="15" t="s">
        <v>17</v>
      </c>
      <c r="C8" s="11"/>
      <c r="D8" s="11"/>
      <c r="E8" s="14"/>
      <c r="F8" s="12"/>
      <c r="G8" s="13"/>
      <c r="H8" s="12"/>
      <c r="I8" s="12"/>
      <c r="J8" s="12"/>
      <c r="K8" s="4"/>
    </row>
    <row r="9" spans="1:11">
      <c r="A9" s="8"/>
      <c r="B9" s="8"/>
      <c r="C9" s="8"/>
      <c r="D9" s="8"/>
      <c r="E9" s="8"/>
      <c r="F9" s="8"/>
      <c r="G9" s="16"/>
      <c r="H9" s="8"/>
      <c r="I9" s="8"/>
      <c r="J9" s="8"/>
      <c r="K9" s="8"/>
    </row>
    <row r="10" spans="1:1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1" ht="29.25" customHeight="1">
      <c r="A11" s="17">
        <v>1</v>
      </c>
      <c r="B11" s="24" t="s">
        <v>18</v>
      </c>
      <c r="C11" s="24"/>
      <c r="D11" s="24"/>
      <c r="E11" s="24"/>
      <c r="F11" s="24"/>
      <c r="G11" s="24"/>
      <c r="H11" s="24"/>
      <c r="I11" s="24"/>
      <c r="J11" s="24"/>
      <c r="K11" s="8"/>
    </row>
    <row r="12" spans="1:11">
      <c r="A12" s="4">
        <v>2</v>
      </c>
      <c r="B12" s="25" t="s">
        <v>19</v>
      </c>
      <c r="C12" s="25"/>
      <c r="D12" s="25"/>
      <c r="E12" s="25"/>
      <c r="F12" s="25"/>
      <c r="G12" s="25"/>
      <c r="H12" s="25"/>
      <c r="I12" s="25"/>
      <c r="J12" s="25"/>
      <c r="K12" s="8"/>
    </row>
    <row r="13" spans="1:11">
      <c r="A13" s="4">
        <v>3</v>
      </c>
      <c r="B13" s="4" t="s">
        <v>20</v>
      </c>
      <c r="C13" s="4"/>
      <c r="D13" s="4"/>
      <c r="E13" s="4"/>
      <c r="F13" s="4"/>
      <c r="G13" s="4"/>
      <c r="H13" s="4"/>
      <c r="I13" s="4"/>
      <c r="J13" s="4"/>
      <c r="K13" s="8"/>
    </row>
    <row r="14" spans="1:11">
      <c r="A14" s="18">
        <v>4</v>
      </c>
      <c r="B14" s="26" t="s">
        <v>21</v>
      </c>
      <c r="C14" s="26"/>
      <c r="D14" s="26"/>
      <c r="E14" s="26"/>
      <c r="F14" s="26"/>
      <c r="G14" s="26"/>
      <c r="H14" s="26"/>
      <c r="I14" s="26"/>
      <c r="J14" s="26"/>
      <c r="K14" s="8"/>
    </row>
    <row r="15" spans="1:11">
      <c r="A15" s="8">
        <v>5</v>
      </c>
      <c r="B15" s="26" t="s">
        <v>22</v>
      </c>
      <c r="C15" s="26"/>
      <c r="D15" s="26"/>
      <c r="E15" s="26"/>
      <c r="F15" s="26"/>
      <c r="G15" s="26"/>
      <c r="H15" s="26"/>
      <c r="I15" s="26"/>
      <c r="J15" s="26"/>
      <c r="K15" s="8"/>
    </row>
    <row r="16" spans="1:11">
      <c r="A16" s="18">
        <v>6</v>
      </c>
      <c r="B16" s="26" t="s">
        <v>23</v>
      </c>
      <c r="C16" s="26"/>
      <c r="D16" s="26"/>
      <c r="E16" s="26"/>
      <c r="F16" s="26"/>
      <c r="G16" s="26"/>
      <c r="H16" s="26"/>
      <c r="I16" s="26"/>
      <c r="J16" s="26"/>
      <c r="K16" s="8"/>
    </row>
    <row r="17" spans="1:11" ht="26.25" customHeight="1">
      <c r="A17" s="8">
        <v>7</v>
      </c>
      <c r="B17" s="26" t="s">
        <v>24</v>
      </c>
      <c r="C17" s="26"/>
      <c r="D17" s="26"/>
      <c r="E17" s="26"/>
      <c r="F17" s="26"/>
      <c r="G17" s="26"/>
      <c r="H17" s="26"/>
      <c r="I17" s="26"/>
      <c r="J17" s="26"/>
      <c r="K17" s="8"/>
    </row>
    <row r="18" spans="1:11" ht="15" customHeight="1">
      <c r="A18" s="18">
        <v>8</v>
      </c>
      <c r="B18" s="26" t="s">
        <v>25</v>
      </c>
      <c r="C18" s="26"/>
      <c r="D18" s="26"/>
      <c r="E18" s="26"/>
      <c r="F18" s="26"/>
      <c r="G18" s="26"/>
      <c r="H18" s="26"/>
      <c r="I18" s="26"/>
      <c r="J18" s="26"/>
      <c r="K18" s="8"/>
    </row>
    <row r="19" spans="1:11" ht="26.25" customHeight="1">
      <c r="A19" s="8">
        <v>9</v>
      </c>
      <c r="B19" s="26" t="s">
        <v>26</v>
      </c>
      <c r="C19" s="26"/>
      <c r="D19" s="26"/>
      <c r="E19" s="26"/>
      <c r="F19" s="26"/>
      <c r="G19" s="26"/>
      <c r="H19" s="26"/>
      <c r="I19" s="26"/>
      <c r="J19" s="26"/>
      <c r="K19" s="8"/>
    </row>
    <row r="20" spans="1:1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>
      <c r="A21" s="8"/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1" ht="15.75">
      <c r="A22" s="20"/>
      <c r="B22" s="28" t="s">
        <v>27</v>
      </c>
      <c r="C22" s="28"/>
      <c r="D22" s="28"/>
      <c r="E22" s="28"/>
      <c r="F22" s="28"/>
      <c r="G22" s="28"/>
      <c r="H22" s="28"/>
      <c r="I22" s="28"/>
      <c r="J22" s="28"/>
      <c r="K22" s="28"/>
    </row>
    <row r="23" spans="1:11">
      <c r="A23" s="21"/>
      <c r="B23" s="22"/>
      <c r="C23" s="21"/>
      <c r="D23" s="21"/>
      <c r="E23" s="21"/>
      <c r="F23" s="21"/>
      <c r="G23" s="23"/>
      <c r="H23" s="29" t="s">
        <v>28</v>
      </c>
      <c r="I23" s="29"/>
      <c r="J23" s="29"/>
      <c r="K23" s="22"/>
    </row>
    <row r="24" spans="1:1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</sheetData>
  <mergeCells count="11">
    <mergeCell ref="B18:J18"/>
    <mergeCell ref="B19:J19"/>
    <mergeCell ref="B21:K21"/>
    <mergeCell ref="B22:K22"/>
    <mergeCell ref="H23:J23"/>
    <mergeCell ref="B11:J11"/>
    <mergeCell ref="B12:J12"/>
    <mergeCell ref="B14:J14"/>
    <mergeCell ref="B15:J15"/>
    <mergeCell ref="B16:J16"/>
    <mergeCell ref="B17:J17"/>
  </mergeCells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&amp;CStrona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workbookViewId="0"/>
  </sheetViews>
  <sheetFormatPr defaultRowHeight="14.25"/>
  <cols>
    <col min="1" max="1" width="5.875" customWidth="1"/>
    <col min="2" max="2" width="4.625" customWidth="1"/>
    <col min="3" max="3" width="42.375" customWidth="1"/>
    <col min="4" max="4" width="16.75" customWidth="1"/>
    <col min="5" max="5" width="16.125" customWidth="1"/>
    <col min="6" max="6" width="10.625" customWidth="1"/>
    <col min="7" max="7" width="12.75" customWidth="1"/>
    <col min="8" max="8" width="12.5" customWidth="1"/>
    <col min="9" max="13" width="10.625" customWidth="1"/>
    <col min="14" max="14" width="9" customWidth="1"/>
  </cols>
  <sheetData>
    <row r="1" spans="1:13">
      <c r="C1" t="s">
        <v>29</v>
      </c>
    </row>
    <row r="2" spans="1:13">
      <c r="B2" s="30" t="s">
        <v>30</v>
      </c>
      <c r="C2" s="3"/>
      <c r="D2" s="3"/>
      <c r="E2" s="3"/>
      <c r="F2" s="3"/>
      <c r="G2" s="3"/>
      <c r="H2" s="4"/>
      <c r="I2" s="4"/>
      <c r="J2" s="4"/>
      <c r="K2" s="4"/>
      <c r="L2" s="4"/>
      <c r="M2" s="4"/>
    </row>
    <row r="3" spans="1:13" ht="38.25">
      <c r="A3" s="31" t="s">
        <v>31</v>
      </c>
      <c r="B3" s="32" t="s">
        <v>3</v>
      </c>
      <c r="C3" s="6" t="s">
        <v>32</v>
      </c>
      <c r="D3" s="6" t="s">
        <v>33</v>
      </c>
      <c r="E3" s="6" t="s">
        <v>34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7" t="s">
        <v>12</v>
      </c>
    </row>
    <row r="4" spans="1:13">
      <c r="A4" s="33" t="s">
        <v>35</v>
      </c>
      <c r="B4" s="9">
        <v>1</v>
      </c>
      <c r="C4" s="12" t="s">
        <v>36</v>
      </c>
      <c r="D4" s="12">
        <f t="shared" ref="D4:D12" si="0">E4/4</f>
        <v>500</v>
      </c>
      <c r="E4" s="11">
        <v>2000</v>
      </c>
      <c r="F4" s="11"/>
      <c r="G4" s="11"/>
      <c r="H4" s="12"/>
      <c r="I4" s="13"/>
      <c r="J4" s="13"/>
      <c r="K4" s="12"/>
      <c r="L4" s="12"/>
      <c r="M4" s="12"/>
    </row>
    <row r="5" spans="1:13">
      <c r="B5" s="9">
        <v>2</v>
      </c>
      <c r="C5" s="12" t="s">
        <v>37</v>
      </c>
      <c r="D5" s="12">
        <f t="shared" si="0"/>
        <v>6733</v>
      </c>
      <c r="E5" s="11">
        <v>26932</v>
      </c>
      <c r="F5" s="11"/>
      <c r="G5" s="11"/>
      <c r="H5" s="12"/>
      <c r="I5" s="13"/>
      <c r="J5" s="13"/>
      <c r="K5" s="12"/>
      <c r="L5" s="12"/>
      <c r="M5" s="12"/>
    </row>
    <row r="6" spans="1:13">
      <c r="B6" s="9">
        <v>3</v>
      </c>
      <c r="C6" s="12" t="s">
        <v>38</v>
      </c>
      <c r="D6" s="12">
        <f t="shared" si="0"/>
        <v>323</v>
      </c>
      <c r="E6" s="11">
        <v>1292</v>
      </c>
      <c r="F6" s="11"/>
      <c r="G6" s="11"/>
      <c r="H6" s="12"/>
      <c r="I6" s="13"/>
      <c r="J6" s="13"/>
      <c r="K6" s="12"/>
      <c r="L6" s="12"/>
      <c r="M6" s="12"/>
    </row>
    <row r="7" spans="1:13">
      <c r="B7" s="9">
        <v>4</v>
      </c>
      <c r="C7" s="12" t="s">
        <v>39</v>
      </c>
      <c r="D7" s="12">
        <f t="shared" si="0"/>
        <v>6733</v>
      </c>
      <c r="E7" s="11">
        <v>26932</v>
      </c>
      <c r="F7" s="11"/>
      <c r="G7" s="11"/>
      <c r="H7" s="12"/>
      <c r="I7" s="13"/>
      <c r="J7" s="13"/>
      <c r="K7" s="12"/>
      <c r="L7" s="12"/>
      <c r="M7" s="12"/>
    </row>
    <row r="8" spans="1:13">
      <c r="B8" s="9">
        <v>5</v>
      </c>
      <c r="C8" s="12" t="s">
        <v>40</v>
      </c>
      <c r="D8" s="12">
        <f t="shared" si="0"/>
        <v>6266</v>
      </c>
      <c r="E8" s="11">
        <v>25064</v>
      </c>
      <c r="F8" s="11"/>
      <c r="G8" s="11"/>
      <c r="H8" s="12"/>
      <c r="I8" s="13"/>
      <c r="J8" s="13"/>
      <c r="K8" s="12"/>
      <c r="L8" s="12"/>
      <c r="M8" s="12"/>
    </row>
    <row r="9" spans="1:13">
      <c r="B9" s="9">
        <v>6</v>
      </c>
      <c r="C9" s="12" t="s">
        <v>41</v>
      </c>
      <c r="D9" s="12">
        <f t="shared" si="0"/>
        <v>6733</v>
      </c>
      <c r="E9" s="11">
        <v>26932</v>
      </c>
      <c r="F9" s="11"/>
      <c r="G9" s="11"/>
      <c r="H9" s="12"/>
      <c r="I9" s="13"/>
      <c r="J9" s="13"/>
      <c r="K9" s="12"/>
      <c r="L9" s="12"/>
      <c r="M9" s="12"/>
    </row>
    <row r="10" spans="1:13">
      <c r="B10" s="9">
        <v>6</v>
      </c>
      <c r="C10" s="12" t="s">
        <v>42</v>
      </c>
      <c r="D10" s="12">
        <f t="shared" si="0"/>
        <v>22900</v>
      </c>
      <c r="E10" s="11">
        <v>91600</v>
      </c>
      <c r="F10" s="11"/>
      <c r="G10" s="11"/>
      <c r="H10" s="12"/>
      <c r="I10" s="13"/>
      <c r="J10" s="13"/>
      <c r="K10" s="12"/>
      <c r="L10" s="12"/>
      <c r="M10" s="12"/>
    </row>
    <row r="11" spans="1:13">
      <c r="B11" s="9">
        <v>8</v>
      </c>
      <c r="C11" s="12" t="s">
        <v>43</v>
      </c>
      <c r="D11" s="12">
        <f t="shared" si="0"/>
        <v>2766</v>
      </c>
      <c r="E11" s="11">
        <v>11064</v>
      </c>
      <c r="F11" s="11"/>
      <c r="G11" s="11"/>
      <c r="H11" s="12"/>
      <c r="I11" s="34"/>
      <c r="J11" s="13"/>
      <c r="K11" s="35"/>
      <c r="L11" s="15"/>
      <c r="M11" s="12"/>
    </row>
    <row r="12" spans="1:13">
      <c r="B12" s="9">
        <v>9</v>
      </c>
      <c r="C12" s="12" t="s">
        <v>44</v>
      </c>
      <c r="D12" s="12">
        <f t="shared" si="0"/>
        <v>5853</v>
      </c>
      <c r="E12" s="11">
        <v>23412</v>
      </c>
      <c r="F12" s="11"/>
      <c r="G12" s="11"/>
      <c r="H12" s="12"/>
      <c r="I12" s="34"/>
      <c r="J12" s="13"/>
      <c r="K12" s="35"/>
      <c r="L12" s="36"/>
      <c r="M12" s="37"/>
    </row>
    <row r="13" spans="1:13">
      <c r="B13" s="9">
        <v>10</v>
      </c>
      <c r="C13" s="12" t="s">
        <v>45</v>
      </c>
      <c r="D13" s="12">
        <v>22110</v>
      </c>
      <c r="E13" s="11">
        <v>88440</v>
      </c>
      <c r="F13" s="11"/>
      <c r="G13" s="11"/>
      <c r="H13" s="12"/>
      <c r="I13" s="34"/>
      <c r="J13" s="13"/>
      <c r="K13" s="35"/>
      <c r="L13" s="36"/>
      <c r="M13" s="37"/>
    </row>
    <row r="14" spans="1:13">
      <c r="B14" s="12">
        <v>11</v>
      </c>
      <c r="C14" s="12" t="s">
        <v>46</v>
      </c>
      <c r="D14" s="12">
        <f t="shared" ref="D14:D33" si="1">E14/4</f>
        <v>883</v>
      </c>
      <c r="E14" s="38">
        <v>3532</v>
      </c>
      <c r="F14" s="38"/>
      <c r="G14" s="38"/>
      <c r="H14" s="12"/>
      <c r="I14" s="34"/>
      <c r="J14" s="13"/>
      <c r="K14" s="35"/>
      <c r="L14" s="36"/>
      <c r="M14" s="37"/>
    </row>
    <row r="15" spans="1:13">
      <c r="B15" s="39">
        <v>12</v>
      </c>
      <c r="C15" s="39" t="s">
        <v>47</v>
      </c>
      <c r="D15" s="12">
        <f t="shared" si="1"/>
        <v>10260</v>
      </c>
      <c r="E15" s="40">
        <v>41040</v>
      </c>
      <c r="F15" s="40"/>
      <c r="G15" s="40"/>
      <c r="H15" s="12"/>
      <c r="I15" s="34"/>
      <c r="J15" s="13"/>
      <c r="K15" s="35"/>
      <c r="L15" s="36"/>
      <c r="M15" s="37"/>
    </row>
    <row r="16" spans="1:13">
      <c r="B16" s="39">
        <v>13</v>
      </c>
      <c r="C16" s="39" t="s">
        <v>48</v>
      </c>
      <c r="D16" s="12">
        <f t="shared" si="1"/>
        <v>9500</v>
      </c>
      <c r="E16" s="40">
        <v>38000</v>
      </c>
      <c r="F16" s="40"/>
      <c r="G16" s="40"/>
      <c r="H16" s="12"/>
      <c r="I16" s="34"/>
      <c r="J16" s="13"/>
      <c r="K16" s="35"/>
      <c r="L16" s="36"/>
      <c r="M16" s="37"/>
    </row>
    <row r="17" spans="2:13">
      <c r="B17" s="9">
        <v>14</v>
      </c>
      <c r="C17" s="12" t="s">
        <v>49</v>
      </c>
      <c r="D17" s="12">
        <f t="shared" si="1"/>
        <v>5100</v>
      </c>
      <c r="E17" s="41">
        <v>20400</v>
      </c>
      <c r="F17" s="42"/>
      <c r="G17" s="42"/>
      <c r="H17" s="12"/>
      <c r="I17" s="34"/>
      <c r="J17" s="13"/>
      <c r="K17" s="35"/>
      <c r="L17" s="36"/>
      <c r="M17" s="37"/>
    </row>
    <row r="18" spans="2:13">
      <c r="B18" s="9">
        <v>15</v>
      </c>
      <c r="C18" s="12" t="s">
        <v>50</v>
      </c>
      <c r="D18" s="12">
        <f t="shared" si="1"/>
        <v>4446</v>
      </c>
      <c r="E18" s="41">
        <v>17784</v>
      </c>
      <c r="F18" s="42"/>
      <c r="G18" s="42"/>
      <c r="H18" s="12"/>
      <c r="I18" s="34"/>
      <c r="J18" s="13"/>
      <c r="K18" s="35"/>
      <c r="L18" s="36"/>
      <c r="M18" s="37"/>
    </row>
    <row r="19" spans="2:13">
      <c r="B19" s="9">
        <v>16</v>
      </c>
      <c r="C19" s="12" t="s">
        <v>51</v>
      </c>
      <c r="D19" s="12">
        <f t="shared" si="1"/>
        <v>1766</v>
      </c>
      <c r="E19" s="41">
        <v>7064</v>
      </c>
      <c r="F19" s="42"/>
      <c r="G19" s="42"/>
      <c r="H19" s="12"/>
      <c r="I19" s="34"/>
      <c r="J19" s="13"/>
      <c r="K19" s="35"/>
      <c r="L19" s="36"/>
      <c r="M19" s="37"/>
    </row>
    <row r="20" spans="2:13">
      <c r="B20" s="9">
        <v>17</v>
      </c>
      <c r="C20" s="12" t="s">
        <v>52</v>
      </c>
      <c r="D20" s="12">
        <f t="shared" si="1"/>
        <v>370</v>
      </c>
      <c r="E20" s="41">
        <v>1480</v>
      </c>
      <c r="F20" s="42"/>
      <c r="G20" s="42"/>
      <c r="H20" s="12"/>
      <c r="I20" s="34"/>
      <c r="J20" s="13"/>
      <c r="K20" s="35"/>
      <c r="L20" s="36"/>
      <c r="M20" s="37"/>
    </row>
    <row r="21" spans="2:13">
      <c r="B21" s="9">
        <v>18</v>
      </c>
      <c r="C21" s="12" t="s">
        <v>53</v>
      </c>
      <c r="D21" s="12">
        <f t="shared" si="1"/>
        <v>2000</v>
      </c>
      <c r="E21" s="41">
        <v>8000</v>
      </c>
      <c r="F21" s="42"/>
      <c r="G21" s="42"/>
      <c r="H21" s="12"/>
      <c r="I21" s="34"/>
      <c r="J21" s="13"/>
      <c r="K21" s="35"/>
      <c r="L21" s="36"/>
      <c r="M21" s="37"/>
    </row>
    <row r="22" spans="2:13">
      <c r="B22" s="9">
        <v>19</v>
      </c>
      <c r="C22" s="12" t="s">
        <v>54</v>
      </c>
      <c r="D22" s="12">
        <f t="shared" si="1"/>
        <v>533</v>
      </c>
      <c r="E22" s="41">
        <v>2132</v>
      </c>
      <c r="F22" s="42"/>
      <c r="G22" s="42"/>
      <c r="H22" s="12"/>
      <c r="I22" s="34"/>
      <c r="J22" s="13"/>
      <c r="K22" s="35"/>
      <c r="L22" s="36"/>
      <c r="M22" s="37"/>
    </row>
    <row r="23" spans="2:13">
      <c r="B23" s="9">
        <v>20</v>
      </c>
      <c r="C23" s="12" t="s">
        <v>55</v>
      </c>
      <c r="D23" s="12">
        <f t="shared" si="1"/>
        <v>2638</v>
      </c>
      <c r="E23" s="41">
        <v>10552</v>
      </c>
      <c r="F23" s="42"/>
      <c r="G23" s="42"/>
      <c r="H23" s="12"/>
      <c r="I23" s="34"/>
      <c r="J23" s="13"/>
      <c r="K23" s="35"/>
      <c r="L23" s="36"/>
      <c r="M23" s="37"/>
    </row>
    <row r="24" spans="2:13">
      <c r="B24" s="9">
        <v>21</v>
      </c>
      <c r="C24" s="12" t="s">
        <v>56</v>
      </c>
      <c r="D24" s="12">
        <f t="shared" si="1"/>
        <v>1600</v>
      </c>
      <c r="E24" s="41">
        <v>6400</v>
      </c>
      <c r="F24" s="42"/>
      <c r="G24" s="42"/>
      <c r="H24" s="12"/>
      <c r="I24" s="34"/>
      <c r="J24" s="13"/>
      <c r="K24" s="35"/>
      <c r="L24" s="36"/>
      <c r="M24" s="37"/>
    </row>
    <row r="25" spans="2:13">
      <c r="B25" s="9">
        <v>21</v>
      </c>
      <c r="C25" s="12" t="s">
        <v>57</v>
      </c>
      <c r="D25" s="12">
        <f t="shared" si="1"/>
        <v>2267</v>
      </c>
      <c r="E25" s="41">
        <v>9068</v>
      </c>
      <c r="F25" s="42"/>
      <c r="G25" s="42"/>
      <c r="H25" s="12"/>
      <c r="I25" s="34"/>
      <c r="J25" s="13"/>
      <c r="K25" s="35"/>
      <c r="L25" s="36"/>
      <c r="M25" s="37"/>
    </row>
    <row r="26" spans="2:13">
      <c r="B26" s="9">
        <v>22</v>
      </c>
      <c r="C26" s="12" t="s">
        <v>58</v>
      </c>
      <c r="D26" s="12">
        <f t="shared" si="1"/>
        <v>23335</v>
      </c>
      <c r="E26" s="41">
        <v>93340</v>
      </c>
      <c r="F26" s="42"/>
      <c r="G26" s="42"/>
      <c r="H26" s="12"/>
      <c r="I26" s="34"/>
      <c r="J26" s="13"/>
      <c r="K26" s="35"/>
      <c r="L26" s="36"/>
      <c r="M26" s="37"/>
    </row>
    <row r="27" spans="2:13">
      <c r="B27" s="9">
        <v>23</v>
      </c>
      <c r="C27" s="12" t="s">
        <v>59</v>
      </c>
      <c r="D27" s="12">
        <f t="shared" si="1"/>
        <v>23335</v>
      </c>
      <c r="E27" s="41">
        <v>93340</v>
      </c>
      <c r="F27" s="42"/>
      <c r="G27" s="42"/>
      <c r="H27" s="12"/>
      <c r="I27" s="34"/>
      <c r="J27" s="13"/>
      <c r="K27" s="35"/>
      <c r="L27" s="36"/>
      <c r="M27" s="37"/>
    </row>
    <row r="28" spans="2:13">
      <c r="B28" s="9">
        <v>24</v>
      </c>
      <c r="C28" s="12" t="s">
        <v>60</v>
      </c>
      <c r="D28" s="12">
        <f t="shared" si="1"/>
        <v>20000</v>
      </c>
      <c r="E28" s="41">
        <v>80000</v>
      </c>
      <c r="F28" s="42"/>
      <c r="G28" s="42"/>
      <c r="H28" s="12"/>
      <c r="I28" s="34"/>
      <c r="J28" s="13"/>
      <c r="K28" s="35"/>
      <c r="L28" s="36"/>
      <c r="M28" s="37"/>
    </row>
    <row r="29" spans="2:13">
      <c r="B29" s="9">
        <v>25</v>
      </c>
      <c r="C29" s="12" t="s">
        <v>61</v>
      </c>
      <c r="D29" s="12">
        <f t="shared" si="1"/>
        <v>20000</v>
      </c>
      <c r="E29" s="41">
        <v>80000</v>
      </c>
      <c r="F29" s="42"/>
      <c r="G29" s="42"/>
      <c r="H29" s="12"/>
      <c r="I29" s="34"/>
      <c r="J29" s="13"/>
      <c r="K29" s="35"/>
      <c r="L29" s="36"/>
      <c r="M29" s="37"/>
    </row>
    <row r="30" spans="2:13">
      <c r="B30" s="9">
        <v>26</v>
      </c>
      <c r="C30" s="12" t="s">
        <v>62</v>
      </c>
      <c r="D30" s="12">
        <f t="shared" si="1"/>
        <v>12000</v>
      </c>
      <c r="E30" s="41">
        <v>48000</v>
      </c>
      <c r="F30" s="42"/>
      <c r="G30" s="42"/>
      <c r="H30" s="12"/>
      <c r="I30" s="34"/>
      <c r="J30" s="13"/>
      <c r="K30" s="35"/>
      <c r="L30" s="36"/>
      <c r="M30" s="37"/>
    </row>
    <row r="31" spans="2:13">
      <c r="B31" s="9">
        <v>27</v>
      </c>
      <c r="C31" s="12" t="s">
        <v>63</v>
      </c>
      <c r="D31" s="12">
        <f t="shared" si="1"/>
        <v>200</v>
      </c>
      <c r="E31" s="41">
        <v>800</v>
      </c>
      <c r="F31" s="42"/>
      <c r="G31" s="42"/>
      <c r="H31" s="12"/>
      <c r="I31" s="34"/>
      <c r="J31" s="13"/>
      <c r="K31" s="35"/>
      <c r="L31" s="36"/>
      <c r="M31" s="37"/>
    </row>
    <row r="32" spans="2:13">
      <c r="B32" s="12">
        <v>28</v>
      </c>
      <c r="C32" s="12" t="s">
        <v>64</v>
      </c>
      <c r="D32" s="12">
        <f t="shared" si="1"/>
        <v>550</v>
      </c>
      <c r="E32" s="41">
        <v>2200</v>
      </c>
      <c r="F32" s="42"/>
      <c r="G32" s="42"/>
      <c r="H32" s="12"/>
      <c r="I32" s="34"/>
      <c r="J32" s="13"/>
      <c r="K32" s="35"/>
      <c r="L32" s="36"/>
      <c r="M32" s="37"/>
    </row>
    <row r="33" spans="1:13">
      <c r="B33" s="12">
        <v>29</v>
      </c>
      <c r="C33" s="12" t="s">
        <v>65</v>
      </c>
      <c r="D33" s="12">
        <f t="shared" si="1"/>
        <v>200</v>
      </c>
      <c r="E33" s="43">
        <v>800</v>
      </c>
      <c r="F33" s="42"/>
      <c r="G33" s="42"/>
      <c r="H33" s="12"/>
      <c r="I33" s="34"/>
      <c r="J33" s="13"/>
      <c r="K33" s="35"/>
      <c r="L33" s="36"/>
      <c r="M33" s="37"/>
    </row>
    <row r="34" spans="1:13">
      <c r="B34" s="12">
        <v>30</v>
      </c>
      <c r="C34" s="12" t="s">
        <v>66</v>
      </c>
      <c r="D34" s="44">
        <v>2350</v>
      </c>
      <c r="E34" s="38">
        <v>9400</v>
      </c>
      <c r="F34" s="45"/>
      <c r="G34" s="42"/>
      <c r="H34" s="12"/>
      <c r="I34" s="34"/>
      <c r="J34" s="13"/>
      <c r="K34" s="35"/>
      <c r="L34" s="36"/>
      <c r="M34" s="37"/>
    </row>
    <row r="35" spans="1:13">
      <c r="B35" s="12">
        <v>31</v>
      </c>
      <c r="C35" s="12" t="s">
        <v>67</v>
      </c>
      <c r="D35" s="44">
        <f>E35/4</f>
        <v>500</v>
      </c>
      <c r="E35" s="38">
        <v>2000</v>
      </c>
      <c r="F35" s="45"/>
      <c r="G35" s="42"/>
      <c r="H35" s="12"/>
      <c r="I35" s="34"/>
      <c r="J35" s="13"/>
      <c r="K35" s="35"/>
      <c r="L35" s="36"/>
      <c r="M35" s="37"/>
    </row>
    <row r="36" spans="1:13">
      <c r="B36" s="12">
        <v>32</v>
      </c>
      <c r="C36" s="12" t="s">
        <v>68</v>
      </c>
      <c r="D36" s="44">
        <f>E36/4</f>
        <v>1843</v>
      </c>
      <c r="E36" s="38">
        <v>7372</v>
      </c>
      <c r="F36" s="45"/>
      <c r="G36" s="42"/>
      <c r="H36" s="12"/>
      <c r="I36" s="34"/>
      <c r="J36" s="13"/>
      <c r="K36" s="35"/>
      <c r="L36" s="36"/>
      <c r="M36" s="37"/>
    </row>
    <row r="37" spans="1:13">
      <c r="B37" s="12">
        <v>33</v>
      </c>
      <c r="C37" s="12" t="s">
        <v>69</v>
      </c>
      <c r="D37" s="44">
        <f>E37/4</f>
        <v>133</v>
      </c>
      <c r="E37" s="38">
        <v>532</v>
      </c>
      <c r="F37" s="45"/>
      <c r="G37" s="42"/>
      <c r="H37" s="12"/>
      <c r="I37" s="34"/>
      <c r="J37" s="13"/>
      <c r="K37" s="35"/>
      <c r="L37" s="36"/>
      <c r="M37" s="37"/>
    </row>
    <row r="38" spans="1:13">
      <c r="B38" s="12">
        <v>34</v>
      </c>
      <c r="C38" s="8" t="s">
        <v>70</v>
      </c>
      <c r="D38" s="44">
        <f>E38/4</f>
        <v>167</v>
      </c>
      <c r="E38" s="38">
        <v>668</v>
      </c>
      <c r="F38" s="45"/>
      <c r="G38" s="42"/>
      <c r="H38" s="12"/>
      <c r="I38" s="34"/>
      <c r="J38" s="13"/>
      <c r="K38" s="35"/>
      <c r="L38" s="36"/>
      <c r="M38" s="37"/>
    </row>
    <row r="39" spans="1:13">
      <c r="B39" s="46">
        <v>35</v>
      </c>
      <c r="C39" s="12" t="s">
        <v>71</v>
      </c>
      <c r="D39" s="12"/>
      <c r="E39" s="47"/>
      <c r="F39" s="42"/>
      <c r="G39" s="42"/>
      <c r="H39" s="12"/>
      <c r="I39" s="34"/>
      <c r="J39" s="13"/>
      <c r="K39" s="35"/>
      <c r="L39" s="36"/>
      <c r="M39" s="37"/>
    </row>
    <row r="40" spans="1:13">
      <c r="B40" s="12">
        <v>36</v>
      </c>
      <c r="C40" s="12" t="s">
        <v>72</v>
      </c>
      <c r="D40" s="12"/>
      <c r="E40" s="41"/>
      <c r="F40" s="42"/>
      <c r="G40" s="42"/>
      <c r="H40" s="12"/>
      <c r="I40" s="34"/>
      <c r="J40" s="13"/>
      <c r="K40" s="35"/>
      <c r="L40" s="36"/>
      <c r="M40" s="37"/>
    </row>
    <row r="41" spans="1:13">
      <c r="B41" s="12">
        <v>37</v>
      </c>
      <c r="C41" s="12" t="s">
        <v>73</v>
      </c>
      <c r="D41" s="37"/>
      <c r="E41" s="43"/>
      <c r="F41" s="42"/>
      <c r="G41" s="42"/>
      <c r="H41" s="12"/>
      <c r="I41" s="34"/>
      <c r="J41" s="12"/>
      <c r="K41" s="35"/>
      <c r="L41" s="36"/>
      <c r="M41" s="37"/>
    </row>
    <row r="42" spans="1:13" ht="38.25">
      <c r="A42" s="31" t="s">
        <v>31</v>
      </c>
      <c r="B42" s="32" t="s">
        <v>3</v>
      </c>
      <c r="C42" s="6" t="s">
        <v>32</v>
      </c>
      <c r="D42" s="6" t="s">
        <v>33</v>
      </c>
      <c r="E42" s="6" t="s">
        <v>34</v>
      </c>
      <c r="F42" s="6" t="s">
        <v>5</v>
      </c>
      <c r="G42" s="6" t="s">
        <v>6</v>
      </c>
      <c r="H42" s="6" t="s">
        <v>7</v>
      </c>
      <c r="I42" s="6" t="s">
        <v>8</v>
      </c>
      <c r="J42" s="6" t="s">
        <v>9</v>
      </c>
      <c r="K42" s="6" t="s">
        <v>10</v>
      </c>
      <c r="L42" s="6" t="s">
        <v>11</v>
      </c>
      <c r="M42" s="7" t="s">
        <v>12</v>
      </c>
    </row>
    <row r="43" spans="1:13">
      <c r="A43" s="33" t="s">
        <v>74</v>
      </c>
      <c r="B43" s="48">
        <v>1</v>
      </c>
      <c r="C43" s="49" t="s">
        <v>75</v>
      </c>
      <c r="D43" s="50">
        <f t="shared" ref="D43:D75" si="2">E43/4</f>
        <v>5667</v>
      </c>
      <c r="E43" s="51">
        <v>22668</v>
      </c>
      <c r="F43" s="48" t="s">
        <v>76</v>
      </c>
      <c r="G43" s="48"/>
      <c r="H43" s="48"/>
      <c r="I43" s="48"/>
      <c r="J43" s="52"/>
      <c r="K43" s="48"/>
      <c r="L43" s="48"/>
      <c r="M43" s="48"/>
    </row>
    <row r="44" spans="1:13">
      <c r="B44" s="53">
        <v>2</v>
      </c>
      <c r="C44" s="50" t="s">
        <v>77</v>
      </c>
      <c r="D44" s="50">
        <f t="shared" si="2"/>
        <v>2110</v>
      </c>
      <c r="E44" s="51">
        <v>8440</v>
      </c>
      <c r="F44" s="48" t="s">
        <v>76</v>
      </c>
      <c r="G44" s="53"/>
      <c r="H44" s="53"/>
      <c r="I44" s="53"/>
      <c r="J44" s="52"/>
      <c r="K44" s="53"/>
      <c r="L44" s="53"/>
      <c r="M44" s="53"/>
    </row>
    <row r="45" spans="1:13">
      <c r="B45" s="53">
        <v>3</v>
      </c>
      <c r="C45" s="50" t="s">
        <v>78</v>
      </c>
      <c r="D45" s="50">
        <f t="shared" si="2"/>
        <v>1490</v>
      </c>
      <c r="E45" s="51">
        <v>5960</v>
      </c>
      <c r="F45" s="48" t="s">
        <v>76</v>
      </c>
      <c r="G45" s="53"/>
      <c r="H45" s="53"/>
      <c r="I45" s="53"/>
      <c r="J45" s="52"/>
      <c r="K45" s="53"/>
      <c r="L45" s="53"/>
      <c r="M45" s="53"/>
    </row>
    <row r="46" spans="1:13">
      <c r="B46" s="53">
        <v>4</v>
      </c>
      <c r="C46" s="50" t="s">
        <v>79</v>
      </c>
      <c r="D46" s="50">
        <f t="shared" si="2"/>
        <v>434</v>
      </c>
      <c r="E46" s="51">
        <v>1736</v>
      </c>
      <c r="F46" s="48" t="s">
        <v>76</v>
      </c>
      <c r="G46" s="53"/>
      <c r="H46" s="53"/>
      <c r="I46" s="53"/>
      <c r="J46" s="52"/>
      <c r="K46" s="53"/>
      <c r="L46" s="53"/>
      <c r="M46" s="53"/>
    </row>
    <row r="47" spans="1:13">
      <c r="B47" s="53">
        <v>5</v>
      </c>
      <c r="C47" s="50" t="s">
        <v>80</v>
      </c>
      <c r="D47" s="50">
        <f t="shared" si="2"/>
        <v>133</v>
      </c>
      <c r="E47" s="51">
        <v>532</v>
      </c>
      <c r="F47" s="48" t="s">
        <v>76</v>
      </c>
      <c r="G47" s="53"/>
      <c r="H47" s="53"/>
      <c r="I47" s="53"/>
      <c r="J47" s="52"/>
      <c r="K47" s="53"/>
      <c r="L47" s="53"/>
      <c r="M47" s="53"/>
    </row>
    <row r="48" spans="1:13">
      <c r="B48" s="53">
        <v>6</v>
      </c>
      <c r="C48" s="50" t="s">
        <v>81</v>
      </c>
      <c r="D48" s="50">
        <f t="shared" si="2"/>
        <v>233</v>
      </c>
      <c r="E48" s="51">
        <v>932</v>
      </c>
      <c r="F48" s="48" t="s">
        <v>76</v>
      </c>
      <c r="G48" s="53"/>
      <c r="H48" s="53"/>
      <c r="I48" s="53"/>
      <c r="J48" s="52"/>
      <c r="K48" s="53"/>
      <c r="L48" s="53"/>
      <c r="M48" s="53"/>
    </row>
    <row r="49" spans="2:13">
      <c r="B49" s="53">
        <v>7</v>
      </c>
      <c r="C49" s="50" t="s">
        <v>82</v>
      </c>
      <c r="D49" s="50">
        <f t="shared" si="2"/>
        <v>240</v>
      </c>
      <c r="E49" s="51">
        <v>960</v>
      </c>
      <c r="F49" s="48" t="s">
        <v>76</v>
      </c>
      <c r="G49" s="53"/>
      <c r="H49" s="53"/>
      <c r="I49" s="53"/>
      <c r="J49" s="52"/>
      <c r="K49" s="53"/>
      <c r="L49" s="53"/>
      <c r="M49" s="53"/>
    </row>
    <row r="50" spans="2:13">
      <c r="B50" s="53">
        <v>8</v>
      </c>
      <c r="C50" s="50" t="s">
        <v>83</v>
      </c>
      <c r="D50" s="50">
        <f t="shared" si="2"/>
        <v>333</v>
      </c>
      <c r="E50" s="51">
        <v>1332</v>
      </c>
      <c r="F50" s="48" t="s">
        <v>76</v>
      </c>
      <c r="G50" s="53"/>
      <c r="H50" s="53"/>
      <c r="I50" s="53"/>
      <c r="J50" s="52"/>
      <c r="K50" s="53"/>
      <c r="L50" s="53"/>
      <c r="M50" s="53"/>
    </row>
    <row r="51" spans="2:13">
      <c r="B51" s="53">
        <v>9</v>
      </c>
      <c r="C51" s="50" t="s">
        <v>84</v>
      </c>
      <c r="D51" s="50">
        <f t="shared" si="2"/>
        <v>300</v>
      </c>
      <c r="E51" s="51">
        <v>1200</v>
      </c>
      <c r="F51" s="48" t="s">
        <v>76</v>
      </c>
      <c r="G51" s="53"/>
      <c r="H51" s="53"/>
      <c r="I51" s="53"/>
      <c r="J51" s="52"/>
      <c r="K51" s="53"/>
      <c r="L51" s="53"/>
      <c r="M51" s="53"/>
    </row>
    <row r="52" spans="2:13">
      <c r="B52" s="53">
        <v>10</v>
      </c>
      <c r="C52" s="50" t="s">
        <v>85</v>
      </c>
      <c r="D52" s="50">
        <f t="shared" si="2"/>
        <v>160</v>
      </c>
      <c r="E52" s="51">
        <v>640</v>
      </c>
      <c r="F52" s="48" t="s">
        <v>76</v>
      </c>
      <c r="G52" s="53"/>
      <c r="H52" s="53"/>
      <c r="I52" s="53"/>
      <c r="J52" s="52"/>
      <c r="K52" s="53"/>
      <c r="L52" s="53"/>
      <c r="M52" s="53"/>
    </row>
    <row r="53" spans="2:13">
      <c r="B53" s="53">
        <v>11</v>
      </c>
      <c r="C53" s="50" t="s">
        <v>86</v>
      </c>
      <c r="D53" s="50">
        <f t="shared" si="2"/>
        <v>166</v>
      </c>
      <c r="E53" s="51">
        <v>664</v>
      </c>
      <c r="F53" s="48" t="s">
        <v>76</v>
      </c>
      <c r="G53" s="53"/>
      <c r="H53" s="53"/>
      <c r="I53" s="53"/>
      <c r="J53" s="52"/>
      <c r="K53" s="53"/>
      <c r="L53" s="53"/>
      <c r="M53" s="53"/>
    </row>
    <row r="54" spans="2:13">
      <c r="B54" s="53">
        <v>12</v>
      </c>
      <c r="C54" s="50" t="s">
        <v>87</v>
      </c>
      <c r="D54" s="50">
        <f t="shared" si="2"/>
        <v>760</v>
      </c>
      <c r="E54" s="51">
        <v>3040</v>
      </c>
      <c r="F54" s="48" t="s">
        <v>76</v>
      </c>
      <c r="G54" s="53"/>
      <c r="H54" s="53"/>
      <c r="I54" s="53"/>
      <c r="J54" s="52"/>
      <c r="K54" s="53"/>
      <c r="L54" s="53"/>
      <c r="M54" s="53"/>
    </row>
    <row r="55" spans="2:13">
      <c r="B55" s="53">
        <v>13</v>
      </c>
      <c r="C55" s="50" t="s">
        <v>88</v>
      </c>
      <c r="D55" s="50">
        <f t="shared" si="2"/>
        <v>100</v>
      </c>
      <c r="E55" s="51">
        <v>400</v>
      </c>
      <c r="F55" s="48" t="s">
        <v>76</v>
      </c>
      <c r="G55" s="53"/>
      <c r="H55" s="53"/>
      <c r="I55" s="53"/>
      <c r="J55" s="52"/>
      <c r="K55" s="53"/>
      <c r="L55" s="53"/>
      <c r="M55" s="53"/>
    </row>
    <row r="56" spans="2:13">
      <c r="B56" s="53">
        <v>14</v>
      </c>
      <c r="C56" s="50" t="s">
        <v>89</v>
      </c>
      <c r="D56" s="50">
        <f t="shared" si="2"/>
        <v>66</v>
      </c>
      <c r="E56" s="51">
        <v>264</v>
      </c>
      <c r="F56" s="48" t="s">
        <v>76</v>
      </c>
      <c r="G56" s="53"/>
      <c r="H56" s="53"/>
      <c r="I56" s="53"/>
      <c r="J56" s="52"/>
      <c r="K56" s="53"/>
      <c r="L56" s="53"/>
      <c r="M56" s="53"/>
    </row>
    <row r="57" spans="2:13">
      <c r="B57" s="53">
        <v>15</v>
      </c>
      <c r="C57" s="50" t="s">
        <v>90</v>
      </c>
      <c r="D57" s="50">
        <f t="shared" si="2"/>
        <v>216</v>
      </c>
      <c r="E57" s="51">
        <v>864</v>
      </c>
      <c r="F57" s="48" t="s">
        <v>76</v>
      </c>
      <c r="G57" s="53"/>
      <c r="H57" s="53"/>
      <c r="I57" s="53"/>
      <c r="J57" s="52"/>
      <c r="K57" s="53"/>
      <c r="L57" s="53"/>
      <c r="M57" s="53"/>
    </row>
    <row r="58" spans="2:13">
      <c r="B58" s="53">
        <v>16</v>
      </c>
      <c r="C58" s="50" t="s">
        <v>91</v>
      </c>
      <c r="D58" s="50">
        <f t="shared" si="2"/>
        <v>300</v>
      </c>
      <c r="E58" s="51">
        <v>1200</v>
      </c>
      <c r="F58" s="48" t="s">
        <v>76</v>
      </c>
      <c r="G58" s="53"/>
      <c r="H58" s="53"/>
      <c r="I58" s="53"/>
      <c r="J58" s="52"/>
      <c r="K58" s="53"/>
      <c r="L58" s="53"/>
      <c r="M58" s="53"/>
    </row>
    <row r="59" spans="2:13">
      <c r="B59" s="53">
        <v>17</v>
      </c>
      <c r="C59" s="50" t="s">
        <v>92</v>
      </c>
      <c r="D59" s="50">
        <f t="shared" si="2"/>
        <v>400</v>
      </c>
      <c r="E59" s="51">
        <v>1600</v>
      </c>
      <c r="F59" s="48" t="s">
        <v>76</v>
      </c>
      <c r="G59" s="53"/>
      <c r="H59" s="53"/>
      <c r="I59" s="53"/>
      <c r="J59" s="52"/>
      <c r="K59" s="53"/>
      <c r="L59" s="53"/>
      <c r="M59" s="53"/>
    </row>
    <row r="60" spans="2:13">
      <c r="B60" s="53">
        <v>18</v>
      </c>
      <c r="C60" s="50" t="s">
        <v>93</v>
      </c>
      <c r="D60" s="50">
        <f t="shared" si="2"/>
        <v>630</v>
      </c>
      <c r="E60" s="51">
        <v>2520</v>
      </c>
      <c r="F60" s="48" t="s">
        <v>76</v>
      </c>
      <c r="G60" s="53"/>
      <c r="H60" s="53"/>
      <c r="I60" s="53"/>
      <c r="J60" s="52"/>
      <c r="K60" s="53"/>
      <c r="L60" s="53"/>
      <c r="M60" s="53"/>
    </row>
    <row r="61" spans="2:13">
      <c r="B61" s="53">
        <v>19</v>
      </c>
      <c r="C61" s="50" t="s">
        <v>94</v>
      </c>
      <c r="D61" s="50">
        <f t="shared" si="2"/>
        <v>180</v>
      </c>
      <c r="E61" s="51">
        <v>720</v>
      </c>
      <c r="F61" s="48" t="s">
        <v>76</v>
      </c>
      <c r="G61" s="53"/>
      <c r="H61" s="53"/>
      <c r="I61" s="53"/>
      <c r="J61" s="52"/>
      <c r="K61" s="53"/>
      <c r="L61" s="53"/>
      <c r="M61" s="53"/>
    </row>
    <row r="62" spans="2:13">
      <c r="B62" s="53">
        <v>20</v>
      </c>
      <c r="C62" s="50" t="s">
        <v>95</v>
      </c>
      <c r="D62" s="50">
        <f t="shared" si="2"/>
        <v>1700</v>
      </c>
      <c r="E62" s="51">
        <v>6800</v>
      </c>
      <c r="F62" s="48" t="s">
        <v>76</v>
      </c>
      <c r="G62" s="53"/>
      <c r="H62" s="53"/>
      <c r="I62" s="53"/>
      <c r="J62" s="52"/>
      <c r="K62" s="53"/>
      <c r="L62" s="53"/>
      <c r="M62" s="53"/>
    </row>
    <row r="63" spans="2:13">
      <c r="B63" s="53">
        <v>21</v>
      </c>
      <c r="C63" s="50" t="s">
        <v>96</v>
      </c>
      <c r="D63" s="50">
        <f t="shared" si="2"/>
        <v>750</v>
      </c>
      <c r="E63" s="51">
        <v>3000</v>
      </c>
      <c r="F63" s="48" t="s">
        <v>76</v>
      </c>
      <c r="G63" s="53"/>
      <c r="H63" s="53"/>
      <c r="I63" s="53"/>
      <c r="J63" s="52"/>
      <c r="K63" s="53"/>
      <c r="L63" s="53"/>
      <c r="M63" s="53"/>
    </row>
    <row r="64" spans="2:13">
      <c r="B64" s="53">
        <v>22</v>
      </c>
      <c r="C64" s="50" t="s">
        <v>97</v>
      </c>
      <c r="D64" s="50">
        <f t="shared" si="2"/>
        <v>1165</v>
      </c>
      <c r="E64" s="51">
        <v>4660</v>
      </c>
      <c r="F64" s="48" t="s">
        <v>76</v>
      </c>
      <c r="G64" s="53"/>
      <c r="H64" s="53"/>
      <c r="I64" s="53"/>
      <c r="J64" s="52"/>
      <c r="K64" s="53"/>
      <c r="L64" s="53"/>
      <c r="M64" s="53"/>
    </row>
    <row r="65" spans="2:13">
      <c r="B65" s="53">
        <v>23</v>
      </c>
      <c r="C65" s="50" t="s">
        <v>98</v>
      </c>
      <c r="D65" s="50">
        <f t="shared" si="2"/>
        <v>720</v>
      </c>
      <c r="E65" s="51">
        <v>2880</v>
      </c>
      <c r="F65" s="48" t="s">
        <v>76</v>
      </c>
      <c r="G65" s="53"/>
      <c r="H65" s="53"/>
      <c r="I65" s="53"/>
      <c r="J65" s="52"/>
      <c r="K65" s="53"/>
      <c r="L65" s="53"/>
      <c r="M65" s="53"/>
    </row>
    <row r="66" spans="2:13">
      <c r="B66" s="53">
        <v>24</v>
      </c>
      <c r="C66" s="50" t="s">
        <v>99</v>
      </c>
      <c r="D66" s="50">
        <f t="shared" si="2"/>
        <v>126</v>
      </c>
      <c r="E66" s="51">
        <v>504</v>
      </c>
      <c r="F66" s="48" t="s">
        <v>76</v>
      </c>
      <c r="G66" s="53"/>
      <c r="H66" s="53"/>
      <c r="I66" s="53"/>
      <c r="J66" s="52"/>
      <c r="K66" s="53"/>
      <c r="L66" s="53"/>
      <c r="M66" s="53"/>
    </row>
    <row r="67" spans="2:13">
      <c r="B67" s="53">
        <v>25</v>
      </c>
      <c r="C67" s="50" t="s">
        <v>100</v>
      </c>
      <c r="D67" s="50">
        <f t="shared" si="2"/>
        <v>3840</v>
      </c>
      <c r="E67" s="51">
        <v>15360</v>
      </c>
      <c r="F67" s="48" t="s">
        <v>76</v>
      </c>
      <c r="G67" s="53"/>
      <c r="H67" s="53"/>
      <c r="I67" s="53"/>
      <c r="J67" s="52"/>
      <c r="K67" s="53"/>
      <c r="L67" s="53"/>
      <c r="M67" s="53"/>
    </row>
    <row r="68" spans="2:13" ht="25.5">
      <c r="B68" s="53">
        <v>26</v>
      </c>
      <c r="C68" s="49" t="s">
        <v>101</v>
      </c>
      <c r="D68" s="50">
        <f t="shared" si="2"/>
        <v>3150</v>
      </c>
      <c r="E68" s="51">
        <v>12600</v>
      </c>
      <c r="F68" s="48" t="s">
        <v>76</v>
      </c>
      <c r="G68" s="53"/>
      <c r="H68" s="53"/>
      <c r="I68" s="53"/>
      <c r="J68" s="52"/>
      <c r="K68" s="53"/>
      <c r="L68" s="53"/>
      <c r="M68" s="53"/>
    </row>
    <row r="69" spans="2:13">
      <c r="B69" s="53">
        <v>27</v>
      </c>
      <c r="C69" s="50" t="s">
        <v>102</v>
      </c>
      <c r="D69" s="50">
        <f t="shared" si="2"/>
        <v>300</v>
      </c>
      <c r="E69" s="51">
        <v>1200</v>
      </c>
      <c r="F69" s="48" t="s">
        <v>76</v>
      </c>
      <c r="G69" s="53"/>
      <c r="H69" s="53"/>
      <c r="I69" s="53"/>
      <c r="J69" s="52"/>
      <c r="K69" s="53"/>
      <c r="L69" s="53"/>
      <c r="M69" s="53"/>
    </row>
    <row r="70" spans="2:13">
      <c r="B70" s="53">
        <v>28</v>
      </c>
      <c r="C70" s="50" t="s">
        <v>103</v>
      </c>
      <c r="D70" s="50">
        <f t="shared" si="2"/>
        <v>400</v>
      </c>
      <c r="E70" s="51">
        <v>1600</v>
      </c>
      <c r="F70" s="48" t="s">
        <v>76</v>
      </c>
      <c r="G70" s="53"/>
      <c r="H70" s="53"/>
      <c r="I70" s="53"/>
      <c r="J70" s="52"/>
      <c r="K70" s="53"/>
      <c r="L70" s="53"/>
      <c r="M70" s="53"/>
    </row>
    <row r="71" spans="2:13">
      <c r="B71" s="53">
        <v>29</v>
      </c>
      <c r="C71" s="50" t="s">
        <v>104</v>
      </c>
      <c r="D71" s="50">
        <f t="shared" si="2"/>
        <v>380</v>
      </c>
      <c r="E71" s="51">
        <v>1520</v>
      </c>
      <c r="F71" s="48" t="s">
        <v>76</v>
      </c>
      <c r="G71" s="53"/>
      <c r="H71" s="53"/>
      <c r="I71" s="53"/>
      <c r="J71" s="52"/>
      <c r="K71" s="53"/>
      <c r="L71" s="53"/>
      <c r="M71" s="53"/>
    </row>
    <row r="72" spans="2:13">
      <c r="B72" s="53">
        <v>30</v>
      </c>
      <c r="C72" s="50" t="s">
        <v>105</v>
      </c>
      <c r="D72" s="50">
        <f t="shared" si="2"/>
        <v>500</v>
      </c>
      <c r="E72" s="51">
        <v>2000</v>
      </c>
      <c r="F72" s="48" t="s">
        <v>76</v>
      </c>
      <c r="G72" s="53"/>
      <c r="H72" s="53"/>
      <c r="I72" s="53"/>
      <c r="J72" s="52"/>
      <c r="K72" s="53"/>
      <c r="L72" s="53"/>
      <c r="M72" s="53"/>
    </row>
    <row r="73" spans="2:13">
      <c r="B73" s="53">
        <v>31</v>
      </c>
      <c r="C73" s="50" t="s">
        <v>106</v>
      </c>
      <c r="D73" s="50">
        <f t="shared" si="2"/>
        <v>333</v>
      </c>
      <c r="E73" s="51">
        <v>1332</v>
      </c>
      <c r="F73" s="48" t="s">
        <v>76</v>
      </c>
      <c r="G73" s="53"/>
      <c r="H73" s="53"/>
      <c r="I73" s="53"/>
      <c r="J73" s="52"/>
      <c r="K73" s="53"/>
      <c r="L73" s="53"/>
      <c r="M73" s="53"/>
    </row>
    <row r="74" spans="2:13">
      <c r="B74" s="53">
        <v>32</v>
      </c>
      <c r="C74" s="50" t="s">
        <v>107</v>
      </c>
      <c r="D74" s="50">
        <f t="shared" si="2"/>
        <v>116</v>
      </c>
      <c r="E74" s="51">
        <v>464</v>
      </c>
      <c r="F74" s="48" t="s">
        <v>76</v>
      </c>
      <c r="G74" s="53"/>
      <c r="H74" s="53"/>
      <c r="I74" s="53"/>
      <c r="J74" s="52"/>
      <c r="K74" s="53"/>
      <c r="L74" s="53"/>
      <c r="M74" s="53"/>
    </row>
    <row r="75" spans="2:13">
      <c r="B75" s="53">
        <v>33</v>
      </c>
      <c r="C75" s="50" t="s">
        <v>108</v>
      </c>
      <c r="D75" s="50">
        <f t="shared" si="2"/>
        <v>1000</v>
      </c>
      <c r="E75" s="54">
        <v>4000</v>
      </c>
      <c r="F75" s="48" t="s">
        <v>76</v>
      </c>
      <c r="G75" s="53"/>
      <c r="H75" s="53"/>
      <c r="I75" s="53"/>
      <c r="J75" s="52"/>
      <c r="K75" s="53"/>
      <c r="L75" s="53"/>
      <c r="M75" s="53"/>
    </row>
    <row r="76" spans="2:13" ht="38.25">
      <c r="B76" s="53">
        <v>34</v>
      </c>
      <c r="C76" s="55" t="s">
        <v>109</v>
      </c>
      <c r="D76" s="56"/>
      <c r="E76" s="57"/>
      <c r="F76" s="58"/>
      <c r="G76" s="53"/>
      <c r="H76" s="53"/>
      <c r="I76" s="53"/>
      <c r="J76" s="53"/>
      <c r="K76" s="53"/>
      <c r="L76" s="53"/>
      <c r="M76" s="53"/>
    </row>
    <row r="78" spans="2:13" ht="28.5">
      <c r="B78" s="59"/>
      <c r="C78" s="60" t="s">
        <v>110</v>
      </c>
      <c r="D78" s="59"/>
      <c r="E78" s="59" t="s">
        <v>111</v>
      </c>
      <c r="F78" s="59" t="s">
        <v>16</v>
      </c>
      <c r="G78" s="59">
        <v>48</v>
      </c>
      <c r="H78" s="59"/>
      <c r="I78" s="59"/>
      <c r="J78" s="61"/>
      <c r="K78" s="59"/>
      <c r="L78" s="59"/>
      <c r="M78" s="59"/>
    </row>
    <row r="79" spans="2:13">
      <c r="B79" s="8"/>
      <c r="C79" s="8"/>
      <c r="D79" s="8"/>
      <c r="E79" s="62"/>
      <c r="F79" s="63" t="s">
        <v>112</v>
      </c>
      <c r="G79" s="42"/>
      <c r="H79" s="12"/>
      <c r="I79" s="34"/>
      <c r="J79" s="12"/>
      <c r="K79" s="35"/>
      <c r="L79" s="15"/>
      <c r="M79" s="12"/>
    </row>
    <row r="80" spans="2:13">
      <c r="B80" s="8"/>
      <c r="C80" s="8"/>
      <c r="D80" s="8"/>
      <c r="E80" s="62"/>
      <c r="F80" s="63"/>
      <c r="G80" s="63"/>
      <c r="H80" s="8"/>
      <c r="I80" s="64"/>
      <c r="J80" s="8"/>
      <c r="K80" s="65"/>
      <c r="L80" s="66"/>
      <c r="M80" s="8"/>
    </row>
    <row r="81" spans="2:13">
      <c r="B81" s="8"/>
      <c r="C81" s="8"/>
      <c r="D81" s="8"/>
      <c r="E81" s="62"/>
      <c r="F81" s="63"/>
      <c r="G81" s="63"/>
      <c r="H81" s="8"/>
      <c r="I81" s="64"/>
      <c r="J81" s="8"/>
      <c r="K81" s="65"/>
      <c r="L81" s="66"/>
      <c r="M81" s="8"/>
    </row>
    <row r="82" spans="2:13">
      <c r="B82" s="8">
        <v>1</v>
      </c>
      <c r="C82" s="8" t="s">
        <v>18</v>
      </c>
      <c r="D82" s="8"/>
      <c r="E82" s="8"/>
      <c r="F82" s="8"/>
      <c r="G82" s="8"/>
      <c r="H82" s="8"/>
      <c r="I82" s="8"/>
      <c r="J82" s="8"/>
      <c r="K82" s="8"/>
      <c r="L82" s="8"/>
      <c r="M82" s="8"/>
    </row>
    <row r="83" spans="2:13">
      <c r="B83" s="4">
        <v>2</v>
      </c>
      <c r="C83" s="4" t="s">
        <v>113</v>
      </c>
      <c r="D83" s="4"/>
      <c r="E83" s="4"/>
      <c r="F83" s="4"/>
      <c r="G83" s="4"/>
      <c r="H83" s="4"/>
      <c r="I83" s="4"/>
      <c r="J83" s="4"/>
      <c r="K83" s="4"/>
      <c r="L83" s="4"/>
      <c r="M83" s="4"/>
    </row>
    <row r="84" spans="2:13">
      <c r="B84" s="4">
        <v>3</v>
      </c>
      <c r="C84" s="4" t="s">
        <v>114</v>
      </c>
      <c r="D84" s="4"/>
      <c r="E84" s="4"/>
      <c r="F84" s="4"/>
      <c r="G84" s="4"/>
      <c r="H84" s="4"/>
      <c r="I84" s="4"/>
      <c r="J84" s="4"/>
      <c r="K84" s="4"/>
      <c r="L84" s="4"/>
      <c r="M84" s="4"/>
    </row>
    <row r="85" spans="2:13">
      <c r="B85" s="4">
        <v>4</v>
      </c>
      <c r="C85" s="4" t="s">
        <v>115</v>
      </c>
      <c r="D85" s="4"/>
      <c r="E85" s="4"/>
      <c r="F85" s="4"/>
      <c r="G85" s="4"/>
      <c r="H85" s="4"/>
      <c r="I85" s="4"/>
      <c r="J85" s="4"/>
      <c r="K85" s="4"/>
      <c r="L85" s="4"/>
      <c r="M85" s="4"/>
    </row>
    <row r="86" spans="2:13">
      <c r="B86" s="4">
        <v>5</v>
      </c>
      <c r="C86" s="4" t="s">
        <v>116</v>
      </c>
      <c r="D86" s="4"/>
      <c r="E86" s="4"/>
      <c r="F86" s="4"/>
      <c r="G86" s="4"/>
      <c r="H86" s="4"/>
      <c r="I86" s="4"/>
      <c r="J86" s="4"/>
      <c r="K86" s="4"/>
      <c r="L86" s="4"/>
      <c r="M86" s="4"/>
    </row>
    <row r="87" spans="2:13">
      <c r="B87" s="4">
        <v>6</v>
      </c>
      <c r="C87" s="4" t="s">
        <v>117</v>
      </c>
      <c r="D87" s="4"/>
      <c r="E87" s="4"/>
      <c r="F87" s="4"/>
      <c r="G87" s="4"/>
      <c r="H87" s="4"/>
      <c r="I87" s="4"/>
      <c r="J87" s="4"/>
      <c r="K87" s="4"/>
      <c r="L87" s="4"/>
      <c r="M87" s="4"/>
    </row>
    <row r="88" spans="2:13">
      <c r="B88" s="4">
        <v>7</v>
      </c>
      <c r="C88" s="8" t="s">
        <v>118</v>
      </c>
      <c r="D88" s="4"/>
      <c r="E88" s="4"/>
      <c r="F88" s="4"/>
      <c r="G88" s="4"/>
      <c r="H88" s="4"/>
      <c r="I88" s="4"/>
      <c r="J88" s="4"/>
      <c r="K88" s="4"/>
      <c r="L88" s="4"/>
      <c r="M88" s="4"/>
    </row>
    <row r="89" spans="2:13">
      <c r="B89" s="4"/>
      <c r="C89" t="s">
        <v>119</v>
      </c>
      <c r="H89" s="4"/>
      <c r="I89" s="4"/>
      <c r="J89" s="4"/>
      <c r="K89" s="4"/>
      <c r="L89" s="4"/>
      <c r="M89" s="4"/>
    </row>
    <row r="90" spans="2:13">
      <c r="B90" s="4"/>
      <c r="C90" t="s">
        <v>120</v>
      </c>
      <c r="H90" s="4"/>
      <c r="I90" s="4"/>
      <c r="J90" s="4"/>
      <c r="K90" s="4"/>
      <c r="L90" s="4"/>
      <c r="M90" s="4"/>
    </row>
    <row r="91" spans="2:13">
      <c r="B91" s="4">
        <v>8</v>
      </c>
      <c r="C91" t="s">
        <v>121</v>
      </c>
      <c r="H91" s="4"/>
      <c r="I91" s="4"/>
      <c r="J91" s="4"/>
      <c r="K91" s="4"/>
      <c r="L91" s="4"/>
      <c r="M91" s="4"/>
    </row>
    <row r="92" spans="2:13">
      <c r="B92" s="4"/>
      <c r="C92" t="s">
        <v>122</v>
      </c>
      <c r="H92" s="4"/>
      <c r="I92" s="4"/>
      <c r="J92" s="4"/>
      <c r="K92" s="4"/>
      <c r="L92" s="4"/>
      <c r="M92" s="4"/>
    </row>
    <row r="93" spans="2:13">
      <c r="B93" s="4"/>
      <c r="C93" t="s">
        <v>123</v>
      </c>
      <c r="H93" s="4"/>
      <c r="I93" s="4"/>
      <c r="J93" s="4"/>
      <c r="K93" s="4"/>
      <c r="L93" s="4"/>
      <c r="M93" s="4"/>
    </row>
    <row r="94" spans="2:13">
      <c r="B94" s="4">
        <v>9</v>
      </c>
      <c r="C94" s="4" t="s">
        <v>20</v>
      </c>
      <c r="D94" s="4"/>
      <c r="E94" s="4"/>
      <c r="F94" s="4"/>
      <c r="G94" s="4"/>
      <c r="H94" s="4"/>
      <c r="I94" s="4"/>
      <c r="J94" s="4"/>
      <c r="K94" s="4"/>
      <c r="L94" s="4"/>
      <c r="M94" s="4"/>
    </row>
    <row r="95" spans="2:13">
      <c r="B95" s="4">
        <v>10</v>
      </c>
      <c r="C95" s="4" t="s">
        <v>26</v>
      </c>
      <c r="D95" s="4"/>
      <c r="E95" s="4"/>
      <c r="F95" s="4"/>
      <c r="G95" s="4"/>
      <c r="H95" s="4"/>
      <c r="I95" s="4"/>
      <c r="J95" s="4"/>
      <c r="K95" s="4"/>
      <c r="L95" s="4"/>
      <c r="M95" s="4"/>
    </row>
    <row r="96" spans="2:13">
      <c r="B96" s="4"/>
      <c r="C96" s="4" t="s">
        <v>124</v>
      </c>
      <c r="D96" s="4"/>
      <c r="E96" s="4"/>
      <c r="F96" s="4"/>
      <c r="G96" s="4"/>
      <c r="H96" s="4"/>
      <c r="I96" s="4"/>
      <c r="J96" s="4"/>
      <c r="K96" s="4"/>
      <c r="L96" s="4"/>
      <c r="M96" s="4"/>
    </row>
    <row r="97" spans="2:13">
      <c r="C97" t="s">
        <v>125</v>
      </c>
    </row>
    <row r="98" spans="2:13">
      <c r="C98" t="s">
        <v>126</v>
      </c>
    </row>
    <row r="99" spans="2:13">
      <c r="C99" t="s">
        <v>127</v>
      </c>
    </row>
    <row r="100" spans="2:13">
      <c r="B100" s="4"/>
      <c r="C100" s="4" t="s">
        <v>128</v>
      </c>
      <c r="D100" s="4"/>
      <c r="E100" s="4"/>
      <c r="F100" s="8"/>
      <c r="G100" s="8"/>
      <c r="H100" s="8"/>
      <c r="I100" s="8"/>
      <c r="J100" s="8"/>
      <c r="K100" s="4"/>
      <c r="L100" s="4"/>
      <c r="M100" s="4"/>
    </row>
    <row r="101" spans="2:13">
      <c r="B101" s="4"/>
      <c r="C101" s="4" t="s">
        <v>124</v>
      </c>
      <c r="D101" s="4"/>
      <c r="E101" s="4"/>
      <c r="F101" s="8"/>
      <c r="G101" s="8"/>
      <c r="H101" s="8"/>
      <c r="I101" s="8"/>
      <c r="J101" s="8"/>
      <c r="K101" s="4"/>
      <c r="L101" s="4"/>
      <c r="M101" s="4"/>
    </row>
  </sheetData>
  <conditionalFormatting sqref="C43:D75">
    <cfRule type="expression" dxfId="2" priority="1" stopIfTrue="1">
      <formula>IF(#REF!&lt;#REF!,1)</formula>
    </cfRule>
  </conditionalFormatting>
  <pageMargins left="0" right="0" top="0.39409448818897608" bottom="0.39409448818897608" header="0" footer="0"/>
  <pageSetup paperSize="0" fitToWidth="0" fitToHeight="0" pageOrder="overThenDown" orientation="portrait" horizontalDpi="0" verticalDpi="0" copies="0"/>
  <headerFooter>
    <oddHeader>&amp;C&amp;A</oddHeader>
    <oddFooter>&amp;CStrona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X100"/>
  <sheetViews>
    <sheetView workbookViewId="0"/>
  </sheetViews>
  <sheetFormatPr defaultRowHeight="12.75"/>
  <cols>
    <col min="1" max="1" width="3.875" style="67" customWidth="1"/>
    <col min="2" max="2" width="22.5" style="68" customWidth="1"/>
    <col min="3" max="3" width="11.25" style="68" customWidth="1"/>
    <col min="4" max="4" width="12.5" style="68" customWidth="1"/>
    <col min="5" max="5" width="11.75" style="68" customWidth="1"/>
    <col min="6" max="6" width="13.5" style="68" customWidth="1"/>
    <col min="7" max="7" width="10.375" style="68" customWidth="1"/>
    <col min="8" max="8" width="8.5" style="68" customWidth="1"/>
    <col min="9" max="9" width="13.875" style="68" customWidth="1"/>
    <col min="10" max="10" width="11" style="68" customWidth="1"/>
    <col min="11" max="11" width="12.625" style="68" customWidth="1"/>
    <col min="12" max="1011" width="8.5" style="68" customWidth="1"/>
    <col min="1012" max="1012" width="8.5" customWidth="1"/>
    <col min="1013" max="1013" width="9" customWidth="1"/>
  </cols>
  <sheetData>
    <row r="1" spans="1:11" ht="14.25">
      <c r="B1" s="68" t="s">
        <v>129</v>
      </c>
    </row>
    <row r="2" spans="1:11" ht="14.25"/>
    <row r="3" spans="1:11" ht="20.25" customHeight="1">
      <c r="A3" s="69"/>
      <c r="B3" s="70" t="s">
        <v>130</v>
      </c>
    </row>
    <row r="4" spans="1:11" ht="59.65" customHeight="1">
      <c r="A4" s="71" t="s">
        <v>3</v>
      </c>
      <c r="B4" s="72" t="s">
        <v>4</v>
      </c>
      <c r="C4" s="72" t="s">
        <v>131</v>
      </c>
      <c r="D4" s="73" t="s">
        <v>132</v>
      </c>
      <c r="E4" s="73" t="s">
        <v>133</v>
      </c>
      <c r="F4" s="73" t="s">
        <v>7</v>
      </c>
      <c r="G4" s="73" t="s">
        <v>8</v>
      </c>
      <c r="H4" s="73" t="s">
        <v>134</v>
      </c>
      <c r="I4" s="74" t="s">
        <v>10</v>
      </c>
      <c r="J4" s="75" t="s">
        <v>11</v>
      </c>
      <c r="K4" s="76" t="s">
        <v>135</v>
      </c>
    </row>
    <row r="5" spans="1:11" ht="70.5" customHeight="1">
      <c r="A5" s="9">
        <v>1</v>
      </c>
      <c r="B5" s="10" t="s">
        <v>136</v>
      </c>
      <c r="C5" s="11">
        <v>4800</v>
      </c>
      <c r="D5" s="11"/>
      <c r="E5" s="11">
        <v>53</v>
      </c>
      <c r="F5" s="14"/>
      <c r="G5" s="77"/>
      <c r="H5" s="34"/>
      <c r="I5" s="11"/>
      <c r="J5"/>
      <c r="K5" s="12"/>
    </row>
    <row r="6" spans="1:11" ht="42.75" customHeight="1">
      <c r="A6" s="9">
        <v>2</v>
      </c>
      <c r="B6" s="36" t="s">
        <v>137</v>
      </c>
      <c r="C6" s="11"/>
      <c r="D6" s="11"/>
      <c r="E6" s="14"/>
      <c r="F6" s="12"/>
      <c r="G6" s="78"/>
      <c r="H6" s="79"/>
      <c r="I6" s="12"/>
      <c r="J6" s="12"/>
      <c r="K6" s="12"/>
    </row>
    <row r="7" spans="1:11" ht="14.25">
      <c r="A7" s="80"/>
      <c r="B7" s="59" t="s">
        <v>17</v>
      </c>
      <c r="C7" s="81"/>
      <c r="D7" s="11"/>
      <c r="E7" s="14"/>
      <c r="F7" s="44"/>
      <c r="G7" s="82"/>
      <c r="H7" s="83"/>
      <c r="I7" s="12"/>
      <c r="J7" s="11"/>
      <c r="K7" s="12"/>
    </row>
    <row r="8" spans="1:11" ht="14.25">
      <c r="C8" s="84"/>
      <c r="D8" s="84"/>
    </row>
    <row r="9" spans="1:11" ht="14.25">
      <c r="C9" s="84"/>
      <c r="D9" s="84"/>
    </row>
    <row r="10" spans="1:11" customFormat="1" ht="14.25">
      <c r="B10" t="s">
        <v>125</v>
      </c>
    </row>
    <row r="11" spans="1:11" customFormat="1" ht="14.25">
      <c r="B11" t="s">
        <v>126</v>
      </c>
    </row>
    <row r="12" spans="1:11" customFormat="1" ht="14.25">
      <c r="B12" t="s">
        <v>127</v>
      </c>
    </row>
    <row r="13" spans="1:11" ht="14.25">
      <c r="C13" s="84"/>
      <c r="D13" s="84"/>
    </row>
    <row r="14" spans="1:11" ht="14.25">
      <c r="C14" s="84"/>
      <c r="D14" s="84"/>
    </row>
    <row r="15" spans="1:11" ht="14.25">
      <c r="C15" s="84"/>
      <c r="D15" s="84"/>
    </row>
    <row r="16" spans="1:11" ht="14.25">
      <c r="C16" s="84"/>
      <c r="D16" s="84"/>
    </row>
    <row r="17" spans="3:4" ht="14.25">
      <c r="C17" s="84"/>
      <c r="D17" s="84"/>
    </row>
    <row r="18" spans="3:4" ht="14.25">
      <c r="C18" s="84"/>
      <c r="D18" s="84"/>
    </row>
    <row r="19" spans="3:4" ht="14.25">
      <c r="C19" s="84"/>
      <c r="D19" s="84"/>
    </row>
    <row r="20" spans="3:4" ht="14.25">
      <c r="C20" s="84"/>
      <c r="D20" s="84"/>
    </row>
    <row r="21" spans="3:4" ht="14.25">
      <c r="C21" s="84"/>
      <c r="D21" s="84"/>
    </row>
    <row r="22" spans="3:4" ht="14.25">
      <c r="C22" s="84"/>
      <c r="D22" s="84"/>
    </row>
    <row r="23" spans="3:4" ht="14.25">
      <c r="C23" s="84"/>
      <c r="D23" s="84"/>
    </row>
    <row r="24" spans="3:4" ht="14.25">
      <c r="C24" s="84"/>
      <c r="D24" s="84"/>
    </row>
    <row r="25" spans="3:4" ht="14.25">
      <c r="C25" s="84"/>
      <c r="D25" s="84"/>
    </row>
    <row r="26" spans="3:4" ht="14.25">
      <c r="C26" s="84"/>
      <c r="D26" s="84"/>
    </row>
    <row r="27" spans="3:4" ht="14.25">
      <c r="C27" s="84"/>
      <c r="D27" s="84"/>
    </row>
    <row r="28" spans="3:4" ht="14.25">
      <c r="C28" s="84"/>
      <c r="D28" s="84"/>
    </row>
    <row r="29" spans="3:4" ht="14.25">
      <c r="C29" s="84"/>
      <c r="D29" s="84"/>
    </row>
    <row r="30" spans="3:4" ht="14.25">
      <c r="C30" s="84"/>
      <c r="D30" s="84"/>
    </row>
    <row r="31" spans="3:4" ht="14.25">
      <c r="C31" s="84"/>
      <c r="D31" s="84"/>
    </row>
    <row r="32" spans="3:4" ht="14.25">
      <c r="C32" s="84"/>
      <c r="D32" s="84"/>
    </row>
    <row r="33" spans="1:1011" ht="14.25">
      <c r="C33" s="84"/>
      <c r="D33" s="84"/>
    </row>
    <row r="34" spans="1:1011" ht="14.25"/>
    <row r="35" spans="1:1011" ht="14.25"/>
    <row r="36" spans="1:1011" ht="14.25"/>
    <row r="37" spans="1:1011" ht="14.25">
      <c r="B37" s="85"/>
      <c r="C37" s="86"/>
    </row>
    <row r="38" spans="1:1011" ht="14.25">
      <c r="A38" s="87"/>
      <c r="B38" s="88"/>
      <c r="C38" s="86"/>
      <c r="D38" s="89"/>
      <c r="E38" s="89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89"/>
      <c r="AR38" s="89"/>
      <c r="AS38" s="89"/>
      <c r="AT38" s="89"/>
      <c r="AU38" s="89"/>
      <c r="AV38" s="89"/>
      <c r="AW38" s="89"/>
      <c r="AX38" s="89"/>
      <c r="AY38" s="89"/>
      <c r="AZ38" s="89"/>
      <c r="BA38" s="89"/>
      <c r="BB38" s="89"/>
      <c r="BC38" s="89"/>
      <c r="BD38" s="89"/>
      <c r="BE38" s="89"/>
      <c r="BF38" s="89"/>
      <c r="BG38" s="89"/>
      <c r="BH38" s="89"/>
      <c r="BI38" s="89"/>
      <c r="BJ38" s="89"/>
      <c r="BK38" s="89"/>
      <c r="BL38" s="89"/>
      <c r="BM38" s="89"/>
      <c r="BN38" s="89"/>
      <c r="BO38" s="89"/>
      <c r="BP38" s="89"/>
      <c r="BQ38" s="89"/>
      <c r="BR38" s="89"/>
      <c r="BS38" s="89"/>
      <c r="BT38" s="89"/>
      <c r="BU38" s="89"/>
      <c r="BV38" s="89"/>
      <c r="BW38" s="89"/>
      <c r="BX38" s="89"/>
      <c r="BY38" s="89"/>
      <c r="BZ38" s="89"/>
      <c r="CA38" s="89"/>
      <c r="CB38" s="89"/>
      <c r="CC38" s="89"/>
      <c r="CD38" s="89"/>
      <c r="CE38" s="89"/>
      <c r="CF38" s="89"/>
      <c r="CG38" s="89"/>
      <c r="CH38" s="89"/>
      <c r="CI38" s="89"/>
      <c r="CJ38" s="89"/>
      <c r="CK38" s="89"/>
      <c r="CL38" s="89"/>
      <c r="CM38" s="89"/>
      <c r="CN38" s="89"/>
      <c r="CO38" s="89"/>
      <c r="CP38" s="89"/>
      <c r="CQ38" s="89"/>
      <c r="CR38" s="89"/>
      <c r="CS38" s="89"/>
      <c r="CT38" s="89"/>
      <c r="CU38" s="89"/>
      <c r="CV38" s="89"/>
      <c r="CW38" s="89"/>
      <c r="CX38" s="89"/>
      <c r="CY38" s="89"/>
      <c r="CZ38" s="89"/>
      <c r="DA38" s="89"/>
      <c r="DB38" s="89"/>
      <c r="DC38" s="89"/>
      <c r="DD38" s="89"/>
      <c r="DE38" s="89"/>
      <c r="DF38" s="89"/>
      <c r="DG38" s="89"/>
      <c r="DH38" s="89"/>
      <c r="DI38" s="89"/>
      <c r="DJ38" s="89"/>
      <c r="DK38" s="89"/>
      <c r="DL38" s="89"/>
      <c r="DM38" s="89"/>
      <c r="DN38" s="89"/>
      <c r="DO38" s="89"/>
      <c r="DP38" s="89"/>
      <c r="DQ38" s="89"/>
      <c r="DR38" s="89"/>
      <c r="DS38" s="89"/>
      <c r="DT38" s="89"/>
      <c r="DU38" s="89"/>
      <c r="DV38" s="89"/>
      <c r="DW38" s="89"/>
      <c r="DX38" s="89"/>
      <c r="DY38" s="89"/>
      <c r="DZ38" s="89"/>
      <c r="EA38" s="89"/>
      <c r="EB38" s="89"/>
      <c r="EC38" s="89"/>
      <c r="ED38" s="89"/>
      <c r="EE38" s="89"/>
      <c r="EF38" s="89"/>
      <c r="EG38" s="89"/>
      <c r="EH38" s="89"/>
      <c r="EI38" s="89"/>
      <c r="EJ38" s="89"/>
      <c r="EK38" s="89"/>
      <c r="EL38" s="89"/>
      <c r="EM38" s="89"/>
      <c r="EN38" s="89"/>
      <c r="EO38" s="89"/>
      <c r="EP38" s="89"/>
      <c r="EQ38" s="89"/>
      <c r="ER38" s="89"/>
      <c r="ES38" s="89"/>
      <c r="ET38" s="89"/>
      <c r="EU38" s="89"/>
      <c r="EV38" s="89"/>
      <c r="EW38" s="89"/>
      <c r="EX38" s="89"/>
      <c r="EY38" s="89"/>
      <c r="EZ38" s="89"/>
      <c r="FA38" s="89"/>
      <c r="FB38" s="89"/>
      <c r="FC38" s="89"/>
      <c r="FD38" s="89"/>
      <c r="FE38" s="89"/>
      <c r="FF38" s="89"/>
      <c r="FG38" s="89"/>
      <c r="FH38" s="89"/>
      <c r="FI38" s="89"/>
      <c r="FJ38" s="89"/>
      <c r="FK38" s="89"/>
      <c r="FL38" s="89"/>
      <c r="FM38" s="89"/>
      <c r="FN38" s="89"/>
      <c r="FO38" s="89"/>
      <c r="FP38" s="89"/>
      <c r="FQ38" s="89"/>
      <c r="FR38" s="89"/>
      <c r="FS38" s="89"/>
      <c r="FT38" s="89"/>
      <c r="FU38" s="89"/>
      <c r="FV38" s="89"/>
      <c r="FW38" s="89"/>
      <c r="FX38" s="89"/>
      <c r="FY38" s="89"/>
      <c r="FZ38" s="89"/>
      <c r="GA38" s="89"/>
      <c r="GB38" s="89"/>
      <c r="GC38" s="89"/>
      <c r="GD38" s="89"/>
      <c r="GE38" s="89"/>
      <c r="GF38" s="89"/>
      <c r="GG38" s="89"/>
      <c r="GH38" s="89"/>
      <c r="GI38" s="89"/>
      <c r="GJ38" s="89"/>
      <c r="GK38" s="89"/>
      <c r="GL38" s="89"/>
      <c r="GM38" s="89"/>
      <c r="GN38" s="89"/>
      <c r="GO38" s="89"/>
      <c r="GP38" s="89"/>
      <c r="GQ38" s="89"/>
      <c r="GR38" s="89"/>
      <c r="GS38" s="89"/>
      <c r="GT38" s="89"/>
      <c r="GU38" s="89"/>
      <c r="GV38" s="89"/>
      <c r="GW38" s="89"/>
      <c r="GX38" s="89"/>
      <c r="GY38" s="89"/>
      <c r="GZ38" s="89"/>
      <c r="HA38" s="89"/>
      <c r="HB38" s="89"/>
      <c r="HC38" s="89"/>
      <c r="HD38" s="89"/>
      <c r="HE38" s="89"/>
      <c r="HF38" s="89"/>
      <c r="HG38" s="89"/>
      <c r="HH38" s="89"/>
      <c r="HI38" s="89"/>
      <c r="HJ38" s="89"/>
      <c r="HK38" s="89"/>
      <c r="HL38" s="89"/>
      <c r="HM38" s="89"/>
      <c r="HN38" s="89"/>
      <c r="HO38" s="89"/>
      <c r="HP38" s="89"/>
      <c r="HQ38" s="89"/>
      <c r="HR38" s="89"/>
      <c r="HS38" s="89"/>
      <c r="HT38" s="89"/>
      <c r="HU38" s="89"/>
      <c r="HV38" s="89"/>
      <c r="HW38" s="89"/>
      <c r="HX38" s="89"/>
      <c r="HY38" s="89"/>
      <c r="HZ38" s="89"/>
      <c r="IA38" s="89"/>
      <c r="IB38" s="89"/>
      <c r="IC38" s="89"/>
      <c r="ID38" s="89"/>
      <c r="IE38" s="89"/>
      <c r="IF38" s="89"/>
      <c r="IG38" s="89"/>
      <c r="IH38" s="89"/>
      <c r="II38" s="89"/>
      <c r="IJ38" s="89"/>
      <c r="IK38" s="89"/>
      <c r="IL38" s="89"/>
      <c r="IM38" s="89"/>
      <c r="IN38" s="89"/>
      <c r="IO38" s="89"/>
      <c r="IP38" s="89"/>
      <c r="IQ38" s="89"/>
      <c r="IR38" s="89"/>
      <c r="IS38" s="89"/>
      <c r="IT38" s="89"/>
      <c r="IU38" s="89"/>
      <c r="IV38" s="89"/>
      <c r="IW38" s="89"/>
      <c r="IX38" s="89"/>
      <c r="IY38" s="89"/>
      <c r="IZ38" s="89"/>
      <c r="JA38" s="89"/>
      <c r="JB38" s="89"/>
      <c r="JC38" s="89"/>
      <c r="JD38" s="89"/>
      <c r="JE38" s="89"/>
      <c r="JF38" s="89"/>
      <c r="JG38" s="89"/>
      <c r="JH38" s="89"/>
      <c r="JI38" s="89"/>
      <c r="JJ38" s="89"/>
      <c r="JK38" s="89"/>
      <c r="JL38" s="89"/>
      <c r="JM38" s="89"/>
      <c r="JN38" s="89"/>
      <c r="JO38" s="89"/>
      <c r="JP38" s="89"/>
      <c r="JQ38" s="89"/>
      <c r="JR38" s="89"/>
      <c r="JS38" s="89"/>
      <c r="JT38" s="89"/>
      <c r="JU38" s="89"/>
      <c r="JV38" s="89"/>
      <c r="JW38" s="89"/>
      <c r="JX38" s="89"/>
      <c r="JY38" s="89"/>
      <c r="JZ38" s="89"/>
      <c r="KA38" s="89"/>
      <c r="KB38" s="89"/>
      <c r="KC38" s="89"/>
      <c r="KD38" s="89"/>
      <c r="KE38" s="89"/>
      <c r="KF38" s="89"/>
      <c r="KG38" s="89"/>
      <c r="KH38" s="89"/>
      <c r="KI38" s="89"/>
      <c r="KJ38" s="89"/>
      <c r="KK38" s="89"/>
      <c r="KL38" s="89"/>
      <c r="KM38" s="89"/>
      <c r="KN38" s="89"/>
      <c r="KO38" s="89"/>
      <c r="KP38" s="89"/>
      <c r="KQ38" s="89"/>
      <c r="KR38" s="89"/>
      <c r="KS38" s="89"/>
      <c r="KT38" s="89"/>
      <c r="KU38" s="89"/>
      <c r="KV38" s="89"/>
      <c r="KW38" s="89"/>
      <c r="KX38" s="89"/>
      <c r="KY38" s="89"/>
      <c r="KZ38" s="89"/>
      <c r="LA38" s="89"/>
      <c r="LB38" s="89"/>
      <c r="LC38" s="89"/>
      <c r="LD38" s="89"/>
      <c r="LE38" s="89"/>
      <c r="LF38" s="89"/>
      <c r="LG38" s="89"/>
      <c r="LH38" s="89"/>
      <c r="LI38" s="89"/>
      <c r="LJ38" s="89"/>
      <c r="LK38" s="89"/>
      <c r="LL38" s="89"/>
      <c r="LM38" s="89"/>
      <c r="LN38" s="89"/>
      <c r="LO38" s="89"/>
      <c r="LP38" s="89"/>
      <c r="LQ38" s="89"/>
      <c r="LR38" s="89"/>
      <c r="LS38" s="89"/>
      <c r="LT38" s="89"/>
      <c r="LU38" s="89"/>
      <c r="LV38" s="89"/>
      <c r="LW38" s="89"/>
      <c r="LX38" s="89"/>
      <c r="LY38" s="89"/>
      <c r="LZ38" s="89"/>
      <c r="MA38" s="89"/>
      <c r="MB38" s="89"/>
      <c r="MC38" s="89"/>
      <c r="MD38" s="89"/>
      <c r="ME38" s="89"/>
      <c r="MF38" s="89"/>
      <c r="MG38" s="89"/>
      <c r="MH38" s="89"/>
      <c r="MI38" s="89"/>
      <c r="MJ38" s="89"/>
      <c r="MK38" s="89"/>
      <c r="ML38" s="89"/>
      <c r="MM38" s="89"/>
      <c r="MN38" s="89"/>
      <c r="MO38" s="89"/>
      <c r="MP38" s="89"/>
      <c r="MQ38" s="89"/>
      <c r="MR38" s="89"/>
      <c r="MS38" s="89"/>
      <c r="MT38" s="89"/>
      <c r="MU38" s="89"/>
      <c r="MV38" s="89"/>
      <c r="MW38" s="89"/>
      <c r="MX38" s="89"/>
      <c r="MY38" s="89"/>
      <c r="MZ38" s="89"/>
      <c r="NA38" s="89"/>
      <c r="NB38" s="89"/>
      <c r="NC38" s="89"/>
      <c r="ND38" s="89"/>
      <c r="NE38" s="89"/>
      <c r="NF38" s="89"/>
      <c r="NG38" s="89"/>
      <c r="NH38" s="89"/>
      <c r="NI38" s="89"/>
      <c r="NJ38" s="89"/>
      <c r="NK38" s="89"/>
      <c r="NL38" s="89"/>
      <c r="NM38" s="89"/>
      <c r="NN38" s="89"/>
      <c r="NO38" s="89"/>
      <c r="NP38" s="89"/>
      <c r="NQ38" s="89"/>
      <c r="NR38" s="89"/>
      <c r="NS38" s="89"/>
      <c r="NT38" s="89"/>
      <c r="NU38" s="89"/>
      <c r="NV38" s="89"/>
      <c r="NW38" s="89"/>
      <c r="NX38" s="89"/>
      <c r="NY38" s="89"/>
      <c r="NZ38" s="89"/>
      <c r="OA38" s="89"/>
      <c r="OB38" s="89"/>
      <c r="OC38" s="89"/>
      <c r="OD38" s="89"/>
      <c r="OE38" s="89"/>
      <c r="OF38" s="89"/>
      <c r="OG38" s="89"/>
      <c r="OH38" s="89"/>
      <c r="OI38" s="89"/>
      <c r="OJ38" s="89"/>
      <c r="OK38" s="89"/>
      <c r="OL38" s="89"/>
      <c r="OM38" s="89"/>
      <c r="ON38" s="89"/>
      <c r="OO38" s="89"/>
      <c r="OP38" s="89"/>
      <c r="OQ38" s="89"/>
      <c r="OR38" s="89"/>
      <c r="OS38" s="89"/>
      <c r="OT38" s="89"/>
      <c r="OU38" s="89"/>
      <c r="OV38" s="89"/>
      <c r="OW38" s="89"/>
      <c r="OX38" s="89"/>
      <c r="OY38" s="89"/>
      <c r="OZ38" s="89"/>
      <c r="PA38" s="89"/>
      <c r="PB38" s="89"/>
      <c r="PC38" s="89"/>
      <c r="PD38" s="89"/>
      <c r="PE38" s="89"/>
      <c r="PF38" s="89"/>
      <c r="PG38" s="89"/>
      <c r="PH38" s="89"/>
      <c r="PI38" s="89"/>
      <c r="PJ38" s="89"/>
      <c r="PK38" s="89"/>
      <c r="PL38" s="89"/>
      <c r="PM38" s="89"/>
      <c r="PN38" s="89"/>
      <c r="PO38" s="89"/>
      <c r="PP38" s="89"/>
      <c r="PQ38" s="89"/>
      <c r="PR38" s="89"/>
      <c r="PS38" s="89"/>
      <c r="PT38" s="89"/>
      <c r="PU38" s="89"/>
      <c r="PV38" s="89"/>
      <c r="PW38" s="89"/>
      <c r="PX38" s="89"/>
      <c r="PY38" s="89"/>
      <c r="PZ38" s="89"/>
      <c r="QA38" s="89"/>
      <c r="QB38" s="89"/>
      <c r="QC38" s="89"/>
      <c r="QD38" s="89"/>
      <c r="QE38" s="89"/>
      <c r="QF38" s="89"/>
      <c r="QG38" s="89"/>
      <c r="QH38" s="89"/>
      <c r="QI38" s="89"/>
      <c r="QJ38" s="89"/>
      <c r="QK38" s="89"/>
      <c r="QL38" s="89"/>
      <c r="QM38" s="89"/>
      <c r="QN38" s="89"/>
      <c r="QO38" s="89"/>
      <c r="QP38" s="89"/>
      <c r="QQ38" s="89"/>
      <c r="QR38" s="89"/>
      <c r="QS38" s="89"/>
      <c r="QT38" s="89"/>
      <c r="QU38" s="89"/>
      <c r="QV38" s="89"/>
      <c r="QW38" s="89"/>
      <c r="QX38" s="89"/>
      <c r="QY38" s="89"/>
      <c r="QZ38" s="89"/>
      <c r="RA38" s="89"/>
      <c r="RB38" s="89"/>
      <c r="RC38" s="89"/>
      <c r="RD38" s="89"/>
      <c r="RE38" s="89"/>
      <c r="RF38" s="89"/>
      <c r="RG38" s="89"/>
      <c r="RH38" s="89"/>
      <c r="RI38" s="89"/>
      <c r="RJ38" s="89"/>
      <c r="RK38" s="89"/>
      <c r="RL38" s="89"/>
      <c r="RM38" s="89"/>
      <c r="RN38" s="89"/>
      <c r="RO38" s="89"/>
      <c r="RP38" s="89"/>
      <c r="RQ38" s="89"/>
      <c r="RR38" s="89"/>
      <c r="RS38" s="89"/>
      <c r="RT38" s="89"/>
      <c r="RU38" s="89"/>
      <c r="RV38" s="89"/>
      <c r="RW38" s="89"/>
      <c r="RX38" s="89"/>
      <c r="RY38" s="89"/>
      <c r="RZ38" s="89"/>
      <c r="SA38" s="89"/>
      <c r="SB38" s="89"/>
      <c r="SC38" s="89"/>
      <c r="SD38" s="89"/>
      <c r="SE38" s="89"/>
      <c r="SF38" s="89"/>
      <c r="SG38" s="89"/>
      <c r="SH38" s="89"/>
      <c r="SI38" s="89"/>
      <c r="SJ38" s="89"/>
      <c r="SK38" s="89"/>
      <c r="SL38" s="89"/>
      <c r="SM38" s="89"/>
      <c r="SN38" s="89"/>
      <c r="SO38" s="89"/>
      <c r="SP38" s="89"/>
      <c r="SQ38" s="89"/>
      <c r="SR38" s="89"/>
      <c r="SS38" s="89"/>
      <c r="ST38" s="89"/>
      <c r="SU38" s="89"/>
      <c r="SV38" s="89"/>
      <c r="SW38" s="89"/>
      <c r="SX38" s="89"/>
      <c r="SY38" s="89"/>
      <c r="SZ38" s="89"/>
      <c r="TA38" s="89"/>
      <c r="TB38" s="89"/>
      <c r="TC38" s="89"/>
      <c r="TD38" s="89"/>
      <c r="TE38" s="89"/>
      <c r="TF38" s="89"/>
      <c r="TG38" s="89"/>
      <c r="TH38" s="89"/>
      <c r="TI38" s="89"/>
      <c r="TJ38" s="89"/>
      <c r="TK38" s="89"/>
      <c r="TL38" s="89"/>
      <c r="TM38" s="89"/>
      <c r="TN38" s="89"/>
      <c r="TO38" s="89"/>
      <c r="TP38" s="89"/>
      <c r="TQ38" s="89"/>
      <c r="TR38" s="89"/>
      <c r="TS38" s="89"/>
      <c r="TT38" s="89"/>
      <c r="TU38" s="89"/>
      <c r="TV38" s="89"/>
      <c r="TW38" s="89"/>
      <c r="TX38" s="89"/>
      <c r="TY38" s="89"/>
      <c r="TZ38" s="89"/>
      <c r="UA38" s="89"/>
      <c r="UB38" s="89"/>
      <c r="UC38" s="89"/>
      <c r="UD38" s="89"/>
      <c r="UE38" s="89"/>
      <c r="UF38" s="89"/>
      <c r="UG38" s="89"/>
      <c r="UH38" s="89"/>
      <c r="UI38" s="89"/>
      <c r="UJ38" s="89"/>
      <c r="UK38" s="89"/>
      <c r="UL38" s="89"/>
      <c r="UM38" s="89"/>
      <c r="UN38" s="89"/>
      <c r="UO38" s="89"/>
      <c r="UP38" s="89"/>
      <c r="UQ38" s="89"/>
      <c r="UR38" s="89"/>
      <c r="US38" s="89"/>
      <c r="UT38" s="89"/>
      <c r="UU38" s="89"/>
      <c r="UV38" s="89"/>
      <c r="UW38" s="89"/>
      <c r="UX38" s="89"/>
      <c r="UY38" s="89"/>
      <c r="UZ38" s="89"/>
      <c r="VA38" s="89"/>
      <c r="VB38" s="89"/>
      <c r="VC38" s="89"/>
      <c r="VD38" s="89"/>
      <c r="VE38" s="89"/>
      <c r="VF38" s="89"/>
      <c r="VG38" s="89"/>
      <c r="VH38" s="89"/>
      <c r="VI38" s="89"/>
      <c r="VJ38" s="89"/>
      <c r="VK38" s="89"/>
      <c r="VL38" s="89"/>
      <c r="VM38" s="89"/>
      <c r="VN38" s="89"/>
      <c r="VO38" s="89"/>
      <c r="VP38" s="89"/>
      <c r="VQ38" s="89"/>
      <c r="VR38" s="89"/>
      <c r="VS38" s="89"/>
      <c r="VT38" s="89"/>
      <c r="VU38" s="89"/>
      <c r="VV38" s="89"/>
      <c r="VW38" s="89"/>
      <c r="VX38" s="89"/>
      <c r="VY38" s="89"/>
      <c r="VZ38" s="89"/>
      <c r="WA38" s="89"/>
      <c r="WB38" s="89"/>
      <c r="WC38" s="89"/>
      <c r="WD38" s="89"/>
      <c r="WE38" s="89"/>
      <c r="WF38" s="89"/>
      <c r="WG38" s="89"/>
      <c r="WH38" s="89"/>
      <c r="WI38" s="89"/>
      <c r="WJ38" s="89"/>
      <c r="WK38" s="89"/>
      <c r="WL38" s="89"/>
      <c r="WM38" s="89"/>
      <c r="WN38" s="89"/>
      <c r="WO38" s="89"/>
      <c r="WP38" s="89"/>
      <c r="WQ38" s="89"/>
      <c r="WR38" s="89"/>
      <c r="WS38" s="89"/>
      <c r="WT38" s="89"/>
      <c r="WU38" s="89"/>
      <c r="WV38" s="89"/>
      <c r="WW38" s="89"/>
      <c r="WX38" s="89"/>
      <c r="WY38" s="89"/>
      <c r="WZ38" s="89"/>
      <c r="XA38" s="89"/>
      <c r="XB38" s="89"/>
      <c r="XC38" s="89"/>
      <c r="XD38" s="89"/>
      <c r="XE38" s="89"/>
      <c r="XF38" s="89"/>
      <c r="XG38" s="89"/>
      <c r="XH38" s="89"/>
      <c r="XI38" s="89"/>
      <c r="XJ38" s="89"/>
      <c r="XK38" s="89"/>
      <c r="XL38" s="89"/>
      <c r="XM38" s="89"/>
      <c r="XN38" s="89"/>
      <c r="XO38" s="89"/>
      <c r="XP38" s="89"/>
      <c r="XQ38" s="89"/>
      <c r="XR38" s="89"/>
      <c r="XS38" s="89"/>
      <c r="XT38" s="89"/>
      <c r="XU38" s="89"/>
      <c r="XV38" s="89"/>
      <c r="XW38" s="89"/>
      <c r="XX38" s="89"/>
      <c r="XY38" s="89"/>
      <c r="XZ38" s="89"/>
      <c r="YA38" s="89"/>
      <c r="YB38" s="89"/>
      <c r="YC38" s="89"/>
      <c r="YD38" s="89"/>
      <c r="YE38" s="89"/>
      <c r="YF38" s="89"/>
      <c r="YG38" s="89"/>
      <c r="YH38" s="89"/>
      <c r="YI38" s="89"/>
      <c r="YJ38" s="89"/>
      <c r="YK38" s="89"/>
      <c r="YL38" s="89"/>
      <c r="YM38" s="89"/>
      <c r="YN38" s="89"/>
      <c r="YO38" s="89"/>
      <c r="YP38" s="89"/>
      <c r="YQ38" s="89"/>
      <c r="YR38" s="89"/>
      <c r="YS38" s="89"/>
      <c r="YT38" s="89"/>
      <c r="YU38" s="89"/>
      <c r="YV38" s="89"/>
      <c r="YW38" s="89"/>
      <c r="YX38" s="89"/>
      <c r="YY38" s="89"/>
      <c r="YZ38" s="89"/>
      <c r="ZA38" s="89"/>
      <c r="ZB38" s="89"/>
      <c r="ZC38" s="89"/>
      <c r="ZD38" s="89"/>
      <c r="ZE38" s="89"/>
      <c r="ZF38" s="89"/>
      <c r="ZG38" s="89"/>
      <c r="ZH38" s="89"/>
      <c r="ZI38" s="89"/>
      <c r="ZJ38" s="89"/>
      <c r="ZK38" s="89"/>
      <c r="ZL38" s="89"/>
      <c r="ZM38" s="89"/>
      <c r="ZN38" s="89"/>
      <c r="ZO38" s="89"/>
      <c r="ZP38" s="89"/>
      <c r="ZQ38" s="89"/>
      <c r="ZR38" s="89"/>
      <c r="ZS38" s="89"/>
      <c r="ZT38" s="89"/>
      <c r="ZU38" s="89"/>
      <c r="ZV38" s="89"/>
      <c r="ZW38" s="89"/>
      <c r="ZX38" s="89"/>
      <c r="ZY38" s="89"/>
      <c r="ZZ38" s="89"/>
      <c r="AAA38" s="89"/>
      <c r="AAB38" s="89"/>
      <c r="AAC38" s="89"/>
      <c r="AAD38" s="89"/>
      <c r="AAE38" s="89"/>
      <c r="AAF38" s="89"/>
      <c r="AAG38" s="89"/>
      <c r="AAH38" s="89"/>
      <c r="AAI38" s="89"/>
      <c r="AAJ38" s="89"/>
      <c r="AAK38" s="89"/>
      <c r="AAL38" s="89"/>
      <c r="AAM38" s="89"/>
      <c r="AAN38" s="89"/>
      <c r="AAO38" s="89"/>
      <c r="AAP38" s="89"/>
      <c r="AAQ38" s="89"/>
      <c r="AAR38" s="89"/>
      <c r="AAS38" s="89"/>
      <c r="AAT38" s="89"/>
      <c r="AAU38" s="89"/>
      <c r="AAV38" s="89"/>
      <c r="AAW38" s="89"/>
      <c r="AAX38" s="89"/>
      <c r="AAY38" s="89"/>
      <c r="AAZ38" s="89"/>
      <c r="ABA38" s="89"/>
      <c r="ABB38" s="89"/>
      <c r="ABC38" s="89"/>
      <c r="ABD38" s="89"/>
      <c r="ABE38" s="89"/>
      <c r="ABF38" s="89"/>
      <c r="ABG38" s="89"/>
      <c r="ABH38" s="89"/>
      <c r="ABI38" s="89"/>
      <c r="ABJ38" s="89"/>
      <c r="ABK38" s="89"/>
      <c r="ABL38" s="89"/>
      <c r="ABM38" s="89"/>
      <c r="ABN38" s="89"/>
      <c r="ABO38" s="89"/>
      <c r="ABP38" s="89"/>
      <c r="ABQ38" s="89"/>
      <c r="ABR38" s="89"/>
      <c r="ABS38" s="89"/>
      <c r="ABT38" s="89"/>
      <c r="ABU38" s="89"/>
      <c r="ABV38" s="89"/>
      <c r="ABW38" s="89"/>
      <c r="ABX38" s="89"/>
      <c r="ABY38" s="89"/>
      <c r="ABZ38" s="89"/>
      <c r="ACA38" s="89"/>
      <c r="ACB38" s="89"/>
      <c r="ACC38" s="89"/>
      <c r="ACD38" s="89"/>
      <c r="ACE38" s="89"/>
      <c r="ACF38" s="89"/>
      <c r="ACG38" s="89"/>
      <c r="ACH38" s="89"/>
      <c r="ACI38" s="89"/>
      <c r="ACJ38" s="89"/>
      <c r="ACK38" s="89"/>
      <c r="ACL38" s="89"/>
      <c r="ACM38" s="89"/>
      <c r="ACN38" s="89"/>
      <c r="ACO38" s="89"/>
      <c r="ACP38" s="89"/>
      <c r="ACQ38" s="89"/>
      <c r="ACR38" s="89"/>
      <c r="ACS38" s="89"/>
      <c r="ACT38" s="89"/>
      <c r="ACU38" s="89"/>
      <c r="ACV38" s="89"/>
      <c r="ACW38" s="89"/>
      <c r="ACX38" s="89"/>
      <c r="ACY38" s="89"/>
      <c r="ACZ38" s="89"/>
      <c r="ADA38" s="89"/>
      <c r="ADB38" s="89"/>
      <c r="ADC38" s="89"/>
      <c r="ADD38" s="89"/>
      <c r="ADE38" s="89"/>
      <c r="ADF38" s="89"/>
      <c r="ADG38" s="89"/>
      <c r="ADH38" s="89"/>
      <c r="ADI38" s="89"/>
      <c r="ADJ38" s="89"/>
      <c r="ADK38" s="89"/>
      <c r="ADL38" s="89"/>
      <c r="ADM38" s="89"/>
      <c r="ADN38" s="89"/>
      <c r="ADO38" s="89"/>
      <c r="ADP38" s="89"/>
      <c r="ADQ38" s="89"/>
      <c r="ADR38" s="89"/>
      <c r="ADS38" s="89"/>
      <c r="ADT38" s="89"/>
      <c r="ADU38" s="89"/>
      <c r="ADV38" s="89"/>
      <c r="ADW38" s="89"/>
      <c r="ADX38" s="89"/>
      <c r="ADY38" s="89"/>
      <c r="ADZ38" s="89"/>
      <c r="AEA38" s="89"/>
      <c r="AEB38" s="89"/>
      <c r="AEC38" s="89"/>
      <c r="AED38" s="89"/>
      <c r="AEE38" s="89"/>
      <c r="AEF38" s="89"/>
      <c r="AEG38" s="89"/>
      <c r="AEH38" s="89"/>
      <c r="AEI38" s="89"/>
      <c r="AEJ38" s="89"/>
      <c r="AEK38" s="89"/>
      <c r="AEL38" s="89"/>
      <c r="AEM38" s="89"/>
      <c r="AEN38" s="89"/>
      <c r="AEO38" s="89"/>
      <c r="AEP38" s="89"/>
      <c r="AEQ38" s="89"/>
      <c r="AER38" s="89"/>
      <c r="AES38" s="89"/>
      <c r="AET38" s="89"/>
      <c r="AEU38" s="89"/>
      <c r="AEV38" s="89"/>
      <c r="AEW38" s="89"/>
      <c r="AEX38" s="89"/>
      <c r="AEY38" s="89"/>
      <c r="AEZ38" s="89"/>
      <c r="AFA38" s="89"/>
      <c r="AFB38" s="89"/>
      <c r="AFC38" s="89"/>
      <c r="AFD38" s="89"/>
      <c r="AFE38" s="89"/>
      <c r="AFF38" s="89"/>
      <c r="AFG38" s="89"/>
      <c r="AFH38" s="89"/>
      <c r="AFI38" s="89"/>
      <c r="AFJ38" s="89"/>
      <c r="AFK38" s="89"/>
      <c r="AFL38" s="89"/>
      <c r="AFM38" s="89"/>
      <c r="AFN38" s="89"/>
      <c r="AFO38" s="89"/>
      <c r="AFP38" s="89"/>
      <c r="AFQ38" s="89"/>
      <c r="AFR38" s="89"/>
      <c r="AFS38" s="89"/>
      <c r="AFT38" s="89"/>
      <c r="AFU38" s="89"/>
      <c r="AFV38" s="89"/>
      <c r="AFW38" s="89"/>
      <c r="AFX38" s="89"/>
      <c r="AFY38" s="89"/>
      <c r="AFZ38" s="89"/>
      <c r="AGA38" s="89"/>
      <c r="AGB38" s="89"/>
      <c r="AGC38" s="89"/>
      <c r="AGD38" s="89"/>
      <c r="AGE38" s="89"/>
      <c r="AGF38" s="89"/>
      <c r="AGG38" s="89"/>
      <c r="AGH38" s="89"/>
      <c r="AGI38" s="89"/>
      <c r="AGJ38" s="89"/>
      <c r="AGK38" s="89"/>
      <c r="AGL38" s="89"/>
      <c r="AGM38" s="89"/>
      <c r="AGN38" s="89"/>
      <c r="AGO38" s="89"/>
      <c r="AGP38" s="89"/>
      <c r="AGQ38" s="89"/>
      <c r="AGR38" s="89"/>
      <c r="AGS38" s="89"/>
      <c r="AGT38" s="89"/>
      <c r="AGU38" s="89"/>
      <c r="AGV38" s="89"/>
      <c r="AGW38" s="89"/>
      <c r="AGX38" s="89"/>
      <c r="AGY38" s="89"/>
      <c r="AGZ38" s="89"/>
      <c r="AHA38" s="89"/>
      <c r="AHB38" s="89"/>
      <c r="AHC38" s="89"/>
      <c r="AHD38" s="89"/>
      <c r="AHE38" s="89"/>
      <c r="AHF38" s="89"/>
      <c r="AHG38" s="89"/>
      <c r="AHH38" s="89"/>
      <c r="AHI38" s="89"/>
      <c r="AHJ38" s="89"/>
      <c r="AHK38" s="89"/>
      <c r="AHL38" s="89"/>
      <c r="AHM38" s="89"/>
      <c r="AHN38" s="89"/>
      <c r="AHO38" s="89"/>
      <c r="AHP38" s="89"/>
      <c r="AHQ38" s="89"/>
      <c r="AHR38" s="89"/>
      <c r="AHS38" s="89"/>
      <c r="AHT38" s="89"/>
      <c r="AHU38" s="89"/>
      <c r="AHV38" s="89"/>
      <c r="AHW38" s="89"/>
      <c r="AHX38" s="89"/>
      <c r="AHY38" s="89"/>
      <c r="AHZ38" s="89"/>
      <c r="AIA38" s="89"/>
      <c r="AIB38" s="89"/>
      <c r="AIC38" s="89"/>
      <c r="AID38" s="89"/>
      <c r="AIE38" s="89"/>
      <c r="AIF38" s="89"/>
      <c r="AIG38" s="89"/>
      <c r="AIH38" s="89"/>
      <c r="AII38" s="89"/>
      <c r="AIJ38" s="89"/>
      <c r="AIK38" s="89"/>
      <c r="AIL38" s="89"/>
      <c r="AIM38" s="89"/>
      <c r="AIN38" s="89"/>
      <c r="AIO38" s="89"/>
      <c r="AIP38" s="89"/>
      <c r="AIQ38" s="89"/>
      <c r="AIR38" s="89"/>
      <c r="AIS38" s="89"/>
      <c r="AIT38" s="89"/>
      <c r="AIU38" s="89"/>
      <c r="AIV38" s="89"/>
      <c r="AIW38" s="89"/>
      <c r="AIX38" s="89"/>
      <c r="AIY38" s="89"/>
      <c r="AIZ38" s="89"/>
      <c r="AJA38" s="89"/>
      <c r="AJB38" s="89"/>
      <c r="AJC38" s="89"/>
      <c r="AJD38" s="89"/>
      <c r="AJE38" s="89"/>
      <c r="AJF38" s="89"/>
      <c r="AJG38" s="89"/>
      <c r="AJH38" s="89"/>
      <c r="AJI38" s="89"/>
      <c r="AJJ38" s="89"/>
      <c r="AJK38" s="89"/>
      <c r="AJL38" s="89"/>
      <c r="AJM38" s="89"/>
      <c r="AJN38" s="89"/>
      <c r="AJO38" s="89"/>
      <c r="AJP38" s="89"/>
      <c r="AJQ38" s="89"/>
      <c r="AJR38" s="89"/>
      <c r="AJS38" s="89"/>
      <c r="AJT38" s="89"/>
      <c r="AJU38" s="89"/>
      <c r="AJV38" s="89"/>
      <c r="AJW38" s="89"/>
      <c r="AJX38" s="89"/>
      <c r="AJY38" s="89"/>
      <c r="AJZ38" s="89"/>
      <c r="AKA38" s="89"/>
      <c r="AKB38" s="89"/>
      <c r="AKC38" s="89"/>
      <c r="AKD38" s="89"/>
      <c r="AKE38" s="89"/>
      <c r="AKF38" s="89"/>
      <c r="AKG38" s="89"/>
      <c r="AKH38" s="89"/>
      <c r="AKI38" s="89"/>
      <c r="AKJ38" s="89"/>
      <c r="AKK38" s="89"/>
      <c r="AKL38" s="89"/>
      <c r="AKM38" s="89"/>
      <c r="AKN38" s="89"/>
      <c r="AKO38" s="89"/>
      <c r="AKP38" s="89"/>
      <c r="AKQ38" s="89"/>
      <c r="AKR38" s="89"/>
      <c r="AKS38" s="89"/>
      <c r="AKT38" s="89"/>
      <c r="AKU38" s="89"/>
      <c r="AKV38" s="89"/>
      <c r="AKW38" s="89"/>
      <c r="AKX38" s="89"/>
      <c r="AKY38" s="89"/>
      <c r="AKZ38" s="89"/>
      <c r="ALA38" s="89"/>
      <c r="ALB38" s="89"/>
      <c r="ALC38" s="89"/>
      <c r="ALD38" s="89"/>
      <c r="ALE38" s="89"/>
      <c r="ALF38" s="89"/>
      <c r="ALG38" s="89"/>
      <c r="ALH38" s="89"/>
      <c r="ALI38" s="89"/>
      <c r="ALJ38" s="89"/>
      <c r="ALK38" s="89"/>
      <c r="ALL38" s="89"/>
      <c r="ALM38" s="89"/>
      <c r="ALN38" s="89"/>
      <c r="ALO38" s="89"/>
      <c r="ALP38" s="89"/>
      <c r="ALQ38" s="89"/>
      <c r="ALR38" s="89"/>
      <c r="ALS38" s="89"/>
      <c r="ALT38" s="89"/>
      <c r="ALU38" s="89"/>
      <c r="ALV38" s="89"/>
      <c r="ALW38" s="89"/>
    </row>
    <row r="39" spans="1:1011" ht="14.25"/>
    <row r="40" spans="1:1011" ht="14.25">
      <c r="A40" s="87"/>
      <c r="B40" s="89"/>
      <c r="C40" s="89"/>
      <c r="D40" s="89"/>
      <c r="E40" s="89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89"/>
      <c r="S40" s="89"/>
      <c r="T40" s="89"/>
      <c r="U40" s="89"/>
      <c r="V40" s="89"/>
      <c r="W40" s="89"/>
      <c r="X40" s="89"/>
      <c r="Y40" s="89"/>
      <c r="Z40" s="89"/>
      <c r="AA40" s="89"/>
      <c r="AB40" s="89"/>
      <c r="AC40" s="89"/>
      <c r="AD40" s="89"/>
      <c r="AE40" s="89"/>
      <c r="AF40" s="89"/>
      <c r="AG40" s="89"/>
      <c r="AH40" s="89"/>
      <c r="AI40" s="89"/>
      <c r="AJ40" s="89"/>
      <c r="AK40" s="89"/>
      <c r="AL40" s="89"/>
      <c r="AM40" s="89"/>
      <c r="AN40" s="89"/>
      <c r="AO40" s="89"/>
      <c r="AP40" s="89"/>
      <c r="AQ40" s="89"/>
      <c r="AR40" s="89"/>
      <c r="AS40" s="89"/>
      <c r="AT40" s="89"/>
      <c r="AU40" s="89"/>
      <c r="AV40" s="89"/>
      <c r="AW40" s="89"/>
      <c r="AX40" s="89"/>
      <c r="AY40" s="89"/>
      <c r="AZ40" s="89"/>
      <c r="BA40" s="89"/>
      <c r="BB40" s="89"/>
      <c r="BC40" s="89"/>
      <c r="BD40" s="89"/>
      <c r="BE40" s="89"/>
      <c r="BF40" s="89"/>
      <c r="BG40" s="89"/>
      <c r="BH40" s="89"/>
      <c r="BI40" s="89"/>
      <c r="BJ40" s="89"/>
      <c r="BK40" s="89"/>
      <c r="BL40" s="89"/>
      <c r="BM40" s="89"/>
      <c r="BN40" s="89"/>
      <c r="BO40" s="89"/>
      <c r="BP40" s="89"/>
      <c r="BQ40" s="89"/>
      <c r="BR40" s="89"/>
      <c r="BS40" s="89"/>
      <c r="BT40" s="89"/>
      <c r="BU40" s="89"/>
      <c r="BV40" s="89"/>
      <c r="BW40" s="89"/>
      <c r="BX40" s="89"/>
      <c r="BY40" s="89"/>
      <c r="BZ40" s="89"/>
      <c r="CA40" s="89"/>
      <c r="CB40" s="89"/>
      <c r="CC40" s="89"/>
      <c r="CD40" s="89"/>
      <c r="CE40" s="89"/>
      <c r="CF40" s="89"/>
      <c r="CG40" s="89"/>
      <c r="CH40" s="89"/>
      <c r="CI40" s="89"/>
      <c r="CJ40" s="89"/>
      <c r="CK40" s="89"/>
      <c r="CL40" s="89"/>
      <c r="CM40" s="89"/>
      <c r="CN40" s="89"/>
      <c r="CO40" s="89"/>
      <c r="CP40" s="89"/>
      <c r="CQ40" s="89"/>
      <c r="CR40" s="89"/>
      <c r="CS40" s="89"/>
      <c r="CT40" s="89"/>
      <c r="CU40" s="89"/>
      <c r="CV40" s="89"/>
      <c r="CW40" s="89"/>
      <c r="CX40" s="89"/>
      <c r="CY40" s="89"/>
      <c r="CZ40" s="89"/>
      <c r="DA40" s="89"/>
      <c r="DB40" s="89"/>
      <c r="DC40" s="89"/>
      <c r="DD40" s="89"/>
      <c r="DE40" s="89"/>
      <c r="DF40" s="89"/>
      <c r="DG40" s="89"/>
      <c r="DH40" s="89"/>
      <c r="DI40" s="89"/>
      <c r="DJ40" s="89"/>
      <c r="DK40" s="89"/>
      <c r="DL40" s="89"/>
      <c r="DM40" s="89"/>
      <c r="DN40" s="89"/>
      <c r="DO40" s="89"/>
      <c r="DP40" s="89"/>
      <c r="DQ40" s="89"/>
      <c r="DR40" s="89"/>
      <c r="DS40" s="89"/>
      <c r="DT40" s="89"/>
      <c r="DU40" s="89"/>
      <c r="DV40" s="89"/>
      <c r="DW40" s="89"/>
      <c r="DX40" s="89"/>
      <c r="DY40" s="89"/>
      <c r="DZ40" s="89"/>
      <c r="EA40" s="89"/>
      <c r="EB40" s="89"/>
      <c r="EC40" s="89"/>
      <c r="ED40" s="89"/>
      <c r="EE40" s="89"/>
      <c r="EF40" s="89"/>
      <c r="EG40" s="89"/>
      <c r="EH40" s="89"/>
      <c r="EI40" s="89"/>
      <c r="EJ40" s="89"/>
      <c r="EK40" s="89"/>
      <c r="EL40" s="89"/>
      <c r="EM40" s="89"/>
      <c r="EN40" s="89"/>
      <c r="EO40" s="89"/>
      <c r="EP40" s="89"/>
      <c r="EQ40" s="89"/>
      <c r="ER40" s="89"/>
      <c r="ES40" s="89"/>
      <c r="ET40" s="89"/>
      <c r="EU40" s="89"/>
      <c r="EV40" s="89"/>
      <c r="EW40" s="89"/>
      <c r="EX40" s="89"/>
      <c r="EY40" s="89"/>
      <c r="EZ40" s="89"/>
      <c r="FA40" s="89"/>
      <c r="FB40" s="89"/>
      <c r="FC40" s="89"/>
      <c r="FD40" s="89"/>
      <c r="FE40" s="89"/>
      <c r="FF40" s="89"/>
      <c r="FG40" s="89"/>
      <c r="FH40" s="89"/>
      <c r="FI40" s="89"/>
      <c r="FJ40" s="89"/>
      <c r="FK40" s="89"/>
      <c r="FL40" s="89"/>
      <c r="FM40" s="89"/>
      <c r="FN40" s="89"/>
      <c r="FO40" s="89"/>
      <c r="FP40" s="89"/>
      <c r="FQ40" s="89"/>
      <c r="FR40" s="89"/>
      <c r="FS40" s="89"/>
      <c r="FT40" s="89"/>
      <c r="FU40" s="89"/>
      <c r="FV40" s="89"/>
      <c r="FW40" s="89"/>
      <c r="FX40" s="89"/>
      <c r="FY40" s="89"/>
      <c r="FZ40" s="89"/>
      <c r="GA40" s="89"/>
      <c r="GB40" s="89"/>
      <c r="GC40" s="89"/>
      <c r="GD40" s="89"/>
      <c r="GE40" s="89"/>
      <c r="GF40" s="89"/>
      <c r="GG40" s="89"/>
      <c r="GH40" s="89"/>
      <c r="GI40" s="89"/>
      <c r="GJ40" s="89"/>
      <c r="GK40" s="89"/>
      <c r="GL40" s="89"/>
      <c r="GM40" s="89"/>
      <c r="GN40" s="89"/>
      <c r="GO40" s="89"/>
      <c r="GP40" s="89"/>
      <c r="GQ40" s="89"/>
      <c r="GR40" s="89"/>
      <c r="GS40" s="89"/>
      <c r="GT40" s="89"/>
      <c r="GU40" s="89"/>
      <c r="GV40" s="89"/>
      <c r="GW40" s="89"/>
      <c r="GX40" s="89"/>
      <c r="GY40" s="89"/>
      <c r="GZ40" s="89"/>
      <c r="HA40" s="89"/>
      <c r="HB40" s="89"/>
      <c r="HC40" s="89"/>
      <c r="HD40" s="89"/>
      <c r="HE40" s="89"/>
      <c r="HF40" s="89"/>
      <c r="HG40" s="89"/>
      <c r="HH40" s="89"/>
      <c r="HI40" s="89"/>
      <c r="HJ40" s="89"/>
      <c r="HK40" s="89"/>
      <c r="HL40" s="89"/>
      <c r="HM40" s="89"/>
      <c r="HN40" s="89"/>
      <c r="HO40" s="89"/>
      <c r="HP40" s="89"/>
      <c r="HQ40" s="89"/>
      <c r="HR40" s="89"/>
      <c r="HS40" s="89"/>
      <c r="HT40" s="89"/>
      <c r="HU40" s="89"/>
      <c r="HV40" s="89"/>
      <c r="HW40" s="89"/>
      <c r="HX40" s="89"/>
      <c r="HY40" s="89"/>
      <c r="HZ40" s="89"/>
      <c r="IA40" s="89"/>
      <c r="IB40" s="89"/>
      <c r="IC40" s="89"/>
      <c r="ID40" s="89"/>
      <c r="IE40" s="89"/>
      <c r="IF40" s="89"/>
      <c r="IG40" s="89"/>
      <c r="IH40" s="89"/>
      <c r="II40" s="89"/>
      <c r="IJ40" s="89"/>
      <c r="IK40" s="89"/>
      <c r="IL40" s="89"/>
      <c r="IM40" s="89"/>
      <c r="IN40" s="89"/>
      <c r="IO40" s="89"/>
      <c r="IP40" s="89"/>
      <c r="IQ40" s="89"/>
      <c r="IR40" s="89"/>
      <c r="IS40" s="89"/>
      <c r="IT40" s="89"/>
      <c r="IU40" s="89"/>
      <c r="IV40" s="89"/>
      <c r="IW40" s="89"/>
      <c r="IX40" s="89"/>
      <c r="IY40" s="89"/>
      <c r="IZ40" s="89"/>
      <c r="JA40" s="89"/>
      <c r="JB40" s="89"/>
      <c r="JC40" s="89"/>
      <c r="JD40" s="89"/>
      <c r="JE40" s="89"/>
      <c r="JF40" s="89"/>
      <c r="JG40" s="89"/>
      <c r="JH40" s="89"/>
      <c r="JI40" s="89"/>
      <c r="JJ40" s="89"/>
      <c r="JK40" s="89"/>
      <c r="JL40" s="89"/>
      <c r="JM40" s="89"/>
      <c r="JN40" s="89"/>
      <c r="JO40" s="89"/>
      <c r="JP40" s="89"/>
      <c r="JQ40" s="89"/>
      <c r="JR40" s="89"/>
      <c r="JS40" s="89"/>
      <c r="JT40" s="89"/>
      <c r="JU40" s="89"/>
      <c r="JV40" s="89"/>
      <c r="JW40" s="89"/>
      <c r="JX40" s="89"/>
      <c r="JY40" s="89"/>
      <c r="JZ40" s="89"/>
      <c r="KA40" s="89"/>
      <c r="KB40" s="89"/>
      <c r="KC40" s="89"/>
      <c r="KD40" s="89"/>
      <c r="KE40" s="89"/>
      <c r="KF40" s="89"/>
      <c r="KG40" s="89"/>
      <c r="KH40" s="89"/>
      <c r="KI40" s="89"/>
      <c r="KJ40" s="89"/>
      <c r="KK40" s="89"/>
      <c r="KL40" s="89"/>
      <c r="KM40" s="89"/>
      <c r="KN40" s="89"/>
      <c r="KO40" s="89"/>
      <c r="KP40" s="89"/>
      <c r="KQ40" s="89"/>
      <c r="KR40" s="89"/>
      <c r="KS40" s="89"/>
      <c r="KT40" s="89"/>
      <c r="KU40" s="89"/>
      <c r="KV40" s="89"/>
      <c r="KW40" s="89"/>
      <c r="KX40" s="89"/>
      <c r="KY40" s="89"/>
      <c r="KZ40" s="89"/>
      <c r="LA40" s="89"/>
      <c r="LB40" s="89"/>
      <c r="LC40" s="89"/>
      <c r="LD40" s="89"/>
      <c r="LE40" s="89"/>
      <c r="LF40" s="89"/>
      <c r="LG40" s="89"/>
      <c r="LH40" s="89"/>
      <c r="LI40" s="89"/>
      <c r="LJ40" s="89"/>
      <c r="LK40" s="89"/>
      <c r="LL40" s="89"/>
      <c r="LM40" s="89"/>
      <c r="LN40" s="89"/>
      <c r="LO40" s="89"/>
      <c r="LP40" s="89"/>
      <c r="LQ40" s="89"/>
      <c r="LR40" s="89"/>
      <c r="LS40" s="89"/>
      <c r="LT40" s="89"/>
      <c r="LU40" s="89"/>
      <c r="LV40" s="89"/>
      <c r="LW40" s="89"/>
      <c r="LX40" s="89"/>
      <c r="LY40" s="89"/>
      <c r="LZ40" s="89"/>
      <c r="MA40" s="89"/>
      <c r="MB40" s="89"/>
      <c r="MC40" s="89"/>
      <c r="MD40" s="89"/>
      <c r="ME40" s="89"/>
      <c r="MF40" s="89"/>
      <c r="MG40" s="89"/>
      <c r="MH40" s="89"/>
      <c r="MI40" s="89"/>
      <c r="MJ40" s="89"/>
      <c r="MK40" s="89"/>
      <c r="ML40" s="89"/>
      <c r="MM40" s="89"/>
      <c r="MN40" s="89"/>
      <c r="MO40" s="89"/>
      <c r="MP40" s="89"/>
      <c r="MQ40" s="89"/>
      <c r="MR40" s="89"/>
      <c r="MS40" s="89"/>
      <c r="MT40" s="89"/>
      <c r="MU40" s="89"/>
      <c r="MV40" s="89"/>
      <c r="MW40" s="89"/>
      <c r="MX40" s="89"/>
      <c r="MY40" s="89"/>
      <c r="MZ40" s="89"/>
      <c r="NA40" s="89"/>
      <c r="NB40" s="89"/>
      <c r="NC40" s="89"/>
      <c r="ND40" s="89"/>
      <c r="NE40" s="89"/>
      <c r="NF40" s="89"/>
      <c r="NG40" s="89"/>
      <c r="NH40" s="89"/>
      <c r="NI40" s="89"/>
      <c r="NJ40" s="89"/>
      <c r="NK40" s="89"/>
      <c r="NL40" s="89"/>
      <c r="NM40" s="89"/>
      <c r="NN40" s="89"/>
      <c r="NO40" s="89"/>
      <c r="NP40" s="89"/>
      <c r="NQ40" s="89"/>
      <c r="NR40" s="89"/>
      <c r="NS40" s="89"/>
      <c r="NT40" s="89"/>
      <c r="NU40" s="89"/>
      <c r="NV40" s="89"/>
      <c r="NW40" s="89"/>
      <c r="NX40" s="89"/>
      <c r="NY40" s="89"/>
      <c r="NZ40" s="89"/>
      <c r="OA40" s="89"/>
      <c r="OB40" s="89"/>
      <c r="OC40" s="89"/>
      <c r="OD40" s="89"/>
      <c r="OE40" s="89"/>
      <c r="OF40" s="89"/>
      <c r="OG40" s="89"/>
      <c r="OH40" s="89"/>
      <c r="OI40" s="89"/>
      <c r="OJ40" s="89"/>
      <c r="OK40" s="89"/>
      <c r="OL40" s="89"/>
      <c r="OM40" s="89"/>
      <c r="ON40" s="89"/>
      <c r="OO40" s="89"/>
      <c r="OP40" s="89"/>
      <c r="OQ40" s="89"/>
      <c r="OR40" s="89"/>
      <c r="OS40" s="89"/>
      <c r="OT40" s="89"/>
      <c r="OU40" s="89"/>
      <c r="OV40" s="89"/>
      <c r="OW40" s="89"/>
      <c r="OX40" s="89"/>
      <c r="OY40" s="89"/>
      <c r="OZ40" s="89"/>
      <c r="PA40" s="89"/>
      <c r="PB40" s="89"/>
      <c r="PC40" s="89"/>
      <c r="PD40" s="89"/>
      <c r="PE40" s="89"/>
      <c r="PF40" s="89"/>
      <c r="PG40" s="89"/>
      <c r="PH40" s="89"/>
      <c r="PI40" s="89"/>
      <c r="PJ40" s="89"/>
      <c r="PK40" s="89"/>
      <c r="PL40" s="89"/>
      <c r="PM40" s="89"/>
      <c r="PN40" s="89"/>
      <c r="PO40" s="89"/>
      <c r="PP40" s="89"/>
      <c r="PQ40" s="89"/>
      <c r="PR40" s="89"/>
      <c r="PS40" s="89"/>
      <c r="PT40" s="89"/>
      <c r="PU40" s="89"/>
      <c r="PV40" s="89"/>
      <c r="PW40" s="89"/>
      <c r="PX40" s="89"/>
      <c r="PY40" s="89"/>
      <c r="PZ40" s="89"/>
      <c r="QA40" s="89"/>
      <c r="QB40" s="89"/>
      <c r="QC40" s="89"/>
      <c r="QD40" s="89"/>
      <c r="QE40" s="89"/>
      <c r="QF40" s="89"/>
      <c r="QG40" s="89"/>
      <c r="QH40" s="89"/>
      <c r="QI40" s="89"/>
      <c r="QJ40" s="89"/>
      <c r="QK40" s="89"/>
      <c r="QL40" s="89"/>
      <c r="QM40" s="89"/>
      <c r="QN40" s="89"/>
      <c r="QO40" s="89"/>
      <c r="QP40" s="89"/>
      <c r="QQ40" s="89"/>
      <c r="QR40" s="89"/>
      <c r="QS40" s="89"/>
      <c r="QT40" s="89"/>
      <c r="QU40" s="89"/>
      <c r="QV40" s="89"/>
      <c r="QW40" s="89"/>
      <c r="QX40" s="89"/>
      <c r="QY40" s="89"/>
      <c r="QZ40" s="89"/>
      <c r="RA40" s="89"/>
      <c r="RB40" s="89"/>
      <c r="RC40" s="89"/>
      <c r="RD40" s="89"/>
      <c r="RE40" s="89"/>
      <c r="RF40" s="89"/>
      <c r="RG40" s="89"/>
      <c r="RH40" s="89"/>
      <c r="RI40" s="89"/>
      <c r="RJ40" s="89"/>
      <c r="RK40" s="89"/>
      <c r="RL40" s="89"/>
      <c r="RM40" s="89"/>
      <c r="RN40" s="89"/>
      <c r="RO40" s="89"/>
      <c r="RP40" s="89"/>
      <c r="RQ40" s="89"/>
      <c r="RR40" s="89"/>
      <c r="RS40" s="89"/>
      <c r="RT40" s="89"/>
      <c r="RU40" s="89"/>
      <c r="RV40" s="89"/>
      <c r="RW40" s="89"/>
      <c r="RX40" s="89"/>
      <c r="RY40" s="89"/>
      <c r="RZ40" s="89"/>
      <c r="SA40" s="89"/>
      <c r="SB40" s="89"/>
      <c r="SC40" s="89"/>
      <c r="SD40" s="89"/>
      <c r="SE40" s="89"/>
      <c r="SF40" s="89"/>
      <c r="SG40" s="89"/>
      <c r="SH40" s="89"/>
      <c r="SI40" s="89"/>
      <c r="SJ40" s="89"/>
      <c r="SK40" s="89"/>
      <c r="SL40" s="89"/>
      <c r="SM40" s="89"/>
      <c r="SN40" s="89"/>
      <c r="SO40" s="89"/>
      <c r="SP40" s="89"/>
      <c r="SQ40" s="89"/>
      <c r="SR40" s="89"/>
      <c r="SS40" s="89"/>
      <c r="ST40" s="89"/>
      <c r="SU40" s="89"/>
      <c r="SV40" s="89"/>
      <c r="SW40" s="89"/>
      <c r="SX40" s="89"/>
      <c r="SY40" s="89"/>
      <c r="SZ40" s="89"/>
      <c r="TA40" s="89"/>
      <c r="TB40" s="89"/>
      <c r="TC40" s="89"/>
      <c r="TD40" s="89"/>
      <c r="TE40" s="89"/>
      <c r="TF40" s="89"/>
      <c r="TG40" s="89"/>
      <c r="TH40" s="89"/>
      <c r="TI40" s="89"/>
      <c r="TJ40" s="89"/>
      <c r="TK40" s="89"/>
      <c r="TL40" s="89"/>
      <c r="TM40" s="89"/>
      <c r="TN40" s="89"/>
      <c r="TO40" s="89"/>
      <c r="TP40" s="89"/>
      <c r="TQ40" s="89"/>
      <c r="TR40" s="89"/>
      <c r="TS40" s="89"/>
      <c r="TT40" s="89"/>
      <c r="TU40" s="89"/>
      <c r="TV40" s="89"/>
      <c r="TW40" s="89"/>
      <c r="TX40" s="89"/>
      <c r="TY40" s="89"/>
      <c r="TZ40" s="89"/>
      <c r="UA40" s="89"/>
      <c r="UB40" s="89"/>
      <c r="UC40" s="89"/>
      <c r="UD40" s="89"/>
      <c r="UE40" s="89"/>
      <c r="UF40" s="89"/>
      <c r="UG40" s="89"/>
      <c r="UH40" s="89"/>
      <c r="UI40" s="89"/>
      <c r="UJ40" s="89"/>
      <c r="UK40" s="89"/>
      <c r="UL40" s="89"/>
      <c r="UM40" s="89"/>
      <c r="UN40" s="89"/>
      <c r="UO40" s="89"/>
      <c r="UP40" s="89"/>
      <c r="UQ40" s="89"/>
      <c r="UR40" s="89"/>
      <c r="US40" s="89"/>
      <c r="UT40" s="89"/>
      <c r="UU40" s="89"/>
      <c r="UV40" s="89"/>
      <c r="UW40" s="89"/>
      <c r="UX40" s="89"/>
      <c r="UY40" s="89"/>
      <c r="UZ40" s="89"/>
      <c r="VA40" s="89"/>
      <c r="VB40" s="89"/>
      <c r="VC40" s="89"/>
      <c r="VD40" s="89"/>
      <c r="VE40" s="89"/>
      <c r="VF40" s="89"/>
      <c r="VG40" s="89"/>
      <c r="VH40" s="89"/>
      <c r="VI40" s="89"/>
      <c r="VJ40" s="89"/>
      <c r="VK40" s="89"/>
      <c r="VL40" s="89"/>
      <c r="VM40" s="89"/>
      <c r="VN40" s="89"/>
      <c r="VO40" s="89"/>
      <c r="VP40" s="89"/>
      <c r="VQ40" s="89"/>
      <c r="VR40" s="89"/>
      <c r="VS40" s="89"/>
      <c r="VT40" s="89"/>
      <c r="VU40" s="89"/>
      <c r="VV40" s="89"/>
      <c r="VW40" s="89"/>
      <c r="VX40" s="89"/>
      <c r="VY40" s="89"/>
      <c r="VZ40" s="89"/>
      <c r="WA40" s="89"/>
      <c r="WB40" s="89"/>
      <c r="WC40" s="89"/>
      <c r="WD40" s="89"/>
      <c r="WE40" s="89"/>
      <c r="WF40" s="89"/>
      <c r="WG40" s="89"/>
      <c r="WH40" s="89"/>
      <c r="WI40" s="89"/>
      <c r="WJ40" s="89"/>
      <c r="WK40" s="89"/>
      <c r="WL40" s="89"/>
      <c r="WM40" s="89"/>
      <c r="WN40" s="89"/>
      <c r="WO40" s="89"/>
      <c r="WP40" s="89"/>
      <c r="WQ40" s="89"/>
      <c r="WR40" s="89"/>
      <c r="WS40" s="89"/>
      <c r="WT40" s="89"/>
      <c r="WU40" s="89"/>
      <c r="WV40" s="89"/>
      <c r="WW40" s="89"/>
      <c r="WX40" s="89"/>
      <c r="WY40" s="89"/>
      <c r="WZ40" s="89"/>
      <c r="XA40" s="89"/>
      <c r="XB40" s="89"/>
      <c r="XC40" s="89"/>
      <c r="XD40" s="89"/>
      <c r="XE40" s="89"/>
      <c r="XF40" s="89"/>
      <c r="XG40" s="89"/>
      <c r="XH40" s="89"/>
      <c r="XI40" s="89"/>
      <c r="XJ40" s="89"/>
      <c r="XK40" s="89"/>
      <c r="XL40" s="89"/>
      <c r="XM40" s="89"/>
      <c r="XN40" s="89"/>
      <c r="XO40" s="89"/>
      <c r="XP40" s="89"/>
      <c r="XQ40" s="89"/>
      <c r="XR40" s="89"/>
      <c r="XS40" s="89"/>
      <c r="XT40" s="89"/>
      <c r="XU40" s="89"/>
      <c r="XV40" s="89"/>
      <c r="XW40" s="89"/>
      <c r="XX40" s="89"/>
      <c r="XY40" s="89"/>
      <c r="XZ40" s="89"/>
      <c r="YA40" s="89"/>
      <c r="YB40" s="89"/>
      <c r="YC40" s="89"/>
      <c r="YD40" s="89"/>
      <c r="YE40" s="89"/>
      <c r="YF40" s="89"/>
      <c r="YG40" s="89"/>
      <c r="YH40" s="89"/>
      <c r="YI40" s="89"/>
      <c r="YJ40" s="89"/>
      <c r="YK40" s="89"/>
      <c r="YL40" s="89"/>
      <c r="YM40" s="89"/>
      <c r="YN40" s="89"/>
      <c r="YO40" s="89"/>
      <c r="YP40" s="89"/>
      <c r="YQ40" s="89"/>
      <c r="YR40" s="89"/>
      <c r="YS40" s="89"/>
      <c r="YT40" s="89"/>
      <c r="YU40" s="89"/>
      <c r="YV40" s="89"/>
      <c r="YW40" s="89"/>
      <c r="YX40" s="89"/>
      <c r="YY40" s="89"/>
      <c r="YZ40" s="89"/>
      <c r="ZA40" s="89"/>
      <c r="ZB40" s="89"/>
      <c r="ZC40" s="89"/>
      <c r="ZD40" s="89"/>
      <c r="ZE40" s="89"/>
      <c r="ZF40" s="89"/>
      <c r="ZG40" s="89"/>
      <c r="ZH40" s="89"/>
      <c r="ZI40" s="89"/>
      <c r="ZJ40" s="89"/>
      <c r="ZK40" s="89"/>
      <c r="ZL40" s="89"/>
      <c r="ZM40" s="89"/>
      <c r="ZN40" s="89"/>
      <c r="ZO40" s="89"/>
      <c r="ZP40" s="89"/>
      <c r="ZQ40" s="89"/>
      <c r="ZR40" s="89"/>
      <c r="ZS40" s="89"/>
      <c r="ZT40" s="89"/>
      <c r="ZU40" s="89"/>
      <c r="ZV40" s="89"/>
      <c r="ZW40" s="89"/>
      <c r="ZX40" s="89"/>
      <c r="ZY40" s="89"/>
      <c r="ZZ40" s="89"/>
      <c r="AAA40" s="89"/>
      <c r="AAB40" s="89"/>
      <c r="AAC40" s="89"/>
      <c r="AAD40" s="89"/>
      <c r="AAE40" s="89"/>
      <c r="AAF40" s="89"/>
      <c r="AAG40" s="89"/>
      <c r="AAH40" s="89"/>
      <c r="AAI40" s="89"/>
      <c r="AAJ40" s="89"/>
      <c r="AAK40" s="89"/>
      <c r="AAL40" s="89"/>
      <c r="AAM40" s="89"/>
      <c r="AAN40" s="89"/>
      <c r="AAO40" s="89"/>
      <c r="AAP40" s="89"/>
      <c r="AAQ40" s="89"/>
      <c r="AAR40" s="89"/>
      <c r="AAS40" s="89"/>
      <c r="AAT40" s="89"/>
      <c r="AAU40" s="89"/>
      <c r="AAV40" s="89"/>
      <c r="AAW40" s="89"/>
      <c r="AAX40" s="89"/>
      <c r="AAY40" s="89"/>
      <c r="AAZ40" s="89"/>
      <c r="ABA40" s="89"/>
      <c r="ABB40" s="89"/>
      <c r="ABC40" s="89"/>
      <c r="ABD40" s="89"/>
      <c r="ABE40" s="89"/>
      <c r="ABF40" s="89"/>
      <c r="ABG40" s="89"/>
      <c r="ABH40" s="89"/>
      <c r="ABI40" s="89"/>
      <c r="ABJ40" s="89"/>
      <c r="ABK40" s="89"/>
      <c r="ABL40" s="89"/>
      <c r="ABM40" s="89"/>
      <c r="ABN40" s="89"/>
      <c r="ABO40" s="89"/>
      <c r="ABP40" s="89"/>
      <c r="ABQ40" s="89"/>
      <c r="ABR40" s="89"/>
      <c r="ABS40" s="89"/>
      <c r="ABT40" s="89"/>
      <c r="ABU40" s="89"/>
      <c r="ABV40" s="89"/>
      <c r="ABW40" s="89"/>
      <c r="ABX40" s="89"/>
      <c r="ABY40" s="89"/>
      <c r="ABZ40" s="89"/>
      <c r="ACA40" s="89"/>
      <c r="ACB40" s="89"/>
      <c r="ACC40" s="89"/>
      <c r="ACD40" s="89"/>
      <c r="ACE40" s="89"/>
      <c r="ACF40" s="89"/>
      <c r="ACG40" s="89"/>
      <c r="ACH40" s="89"/>
      <c r="ACI40" s="89"/>
      <c r="ACJ40" s="89"/>
      <c r="ACK40" s="89"/>
      <c r="ACL40" s="89"/>
      <c r="ACM40" s="89"/>
      <c r="ACN40" s="89"/>
      <c r="ACO40" s="89"/>
      <c r="ACP40" s="89"/>
      <c r="ACQ40" s="89"/>
      <c r="ACR40" s="89"/>
      <c r="ACS40" s="89"/>
      <c r="ACT40" s="89"/>
      <c r="ACU40" s="89"/>
      <c r="ACV40" s="89"/>
      <c r="ACW40" s="89"/>
      <c r="ACX40" s="89"/>
      <c r="ACY40" s="89"/>
      <c r="ACZ40" s="89"/>
      <c r="ADA40" s="89"/>
      <c r="ADB40" s="89"/>
      <c r="ADC40" s="89"/>
      <c r="ADD40" s="89"/>
      <c r="ADE40" s="89"/>
      <c r="ADF40" s="89"/>
      <c r="ADG40" s="89"/>
      <c r="ADH40" s="89"/>
      <c r="ADI40" s="89"/>
      <c r="ADJ40" s="89"/>
      <c r="ADK40" s="89"/>
      <c r="ADL40" s="89"/>
      <c r="ADM40" s="89"/>
      <c r="ADN40" s="89"/>
      <c r="ADO40" s="89"/>
      <c r="ADP40" s="89"/>
      <c r="ADQ40" s="89"/>
      <c r="ADR40" s="89"/>
      <c r="ADS40" s="89"/>
      <c r="ADT40" s="89"/>
      <c r="ADU40" s="89"/>
      <c r="ADV40" s="89"/>
      <c r="ADW40" s="89"/>
      <c r="ADX40" s="89"/>
      <c r="ADY40" s="89"/>
      <c r="ADZ40" s="89"/>
      <c r="AEA40" s="89"/>
      <c r="AEB40" s="89"/>
      <c r="AEC40" s="89"/>
      <c r="AED40" s="89"/>
      <c r="AEE40" s="89"/>
      <c r="AEF40" s="89"/>
      <c r="AEG40" s="89"/>
      <c r="AEH40" s="89"/>
      <c r="AEI40" s="89"/>
      <c r="AEJ40" s="89"/>
      <c r="AEK40" s="89"/>
      <c r="AEL40" s="89"/>
      <c r="AEM40" s="89"/>
      <c r="AEN40" s="89"/>
      <c r="AEO40" s="89"/>
      <c r="AEP40" s="89"/>
      <c r="AEQ40" s="89"/>
      <c r="AER40" s="89"/>
      <c r="AES40" s="89"/>
      <c r="AET40" s="89"/>
      <c r="AEU40" s="89"/>
      <c r="AEV40" s="89"/>
      <c r="AEW40" s="89"/>
      <c r="AEX40" s="89"/>
      <c r="AEY40" s="89"/>
      <c r="AEZ40" s="89"/>
      <c r="AFA40" s="89"/>
      <c r="AFB40" s="89"/>
      <c r="AFC40" s="89"/>
      <c r="AFD40" s="89"/>
      <c r="AFE40" s="89"/>
      <c r="AFF40" s="89"/>
      <c r="AFG40" s="89"/>
      <c r="AFH40" s="89"/>
      <c r="AFI40" s="89"/>
      <c r="AFJ40" s="89"/>
      <c r="AFK40" s="89"/>
      <c r="AFL40" s="89"/>
      <c r="AFM40" s="89"/>
      <c r="AFN40" s="89"/>
      <c r="AFO40" s="89"/>
      <c r="AFP40" s="89"/>
      <c r="AFQ40" s="89"/>
      <c r="AFR40" s="89"/>
      <c r="AFS40" s="89"/>
      <c r="AFT40" s="89"/>
      <c r="AFU40" s="89"/>
      <c r="AFV40" s="89"/>
      <c r="AFW40" s="89"/>
      <c r="AFX40" s="89"/>
      <c r="AFY40" s="89"/>
      <c r="AFZ40" s="89"/>
      <c r="AGA40" s="89"/>
      <c r="AGB40" s="89"/>
      <c r="AGC40" s="89"/>
      <c r="AGD40" s="89"/>
      <c r="AGE40" s="89"/>
      <c r="AGF40" s="89"/>
      <c r="AGG40" s="89"/>
      <c r="AGH40" s="89"/>
      <c r="AGI40" s="89"/>
      <c r="AGJ40" s="89"/>
      <c r="AGK40" s="89"/>
      <c r="AGL40" s="89"/>
      <c r="AGM40" s="89"/>
      <c r="AGN40" s="89"/>
      <c r="AGO40" s="89"/>
      <c r="AGP40" s="89"/>
      <c r="AGQ40" s="89"/>
      <c r="AGR40" s="89"/>
      <c r="AGS40" s="89"/>
      <c r="AGT40" s="89"/>
      <c r="AGU40" s="89"/>
      <c r="AGV40" s="89"/>
      <c r="AGW40" s="89"/>
      <c r="AGX40" s="89"/>
      <c r="AGY40" s="89"/>
      <c r="AGZ40" s="89"/>
      <c r="AHA40" s="89"/>
      <c r="AHB40" s="89"/>
      <c r="AHC40" s="89"/>
      <c r="AHD40" s="89"/>
      <c r="AHE40" s="89"/>
      <c r="AHF40" s="89"/>
      <c r="AHG40" s="89"/>
      <c r="AHH40" s="89"/>
      <c r="AHI40" s="89"/>
      <c r="AHJ40" s="89"/>
      <c r="AHK40" s="89"/>
      <c r="AHL40" s="89"/>
      <c r="AHM40" s="89"/>
      <c r="AHN40" s="89"/>
      <c r="AHO40" s="89"/>
      <c r="AHP40" s="89"/>
      <c r="AHQ40" s="89"/>
      <c r="AHR40" s="89"/>
      <c r="AHS40" s="89"/>
      <c r="AHT40" s="89"/>
      <c r="AHU40" s="89"/>
      <c r="AHV40" s="89"/>
      <c r="AHW40" s="89"/>
      <c r="AHX40" s="89"/>
      <c r="AHY40" s="89"/>
      <c r="AHZ40" s="89"/>
      <c r="AIA40" s="89"/>
      <c r="AIB40" s="89"/>
      <c r="AIC40" s="89"/>
      <c r="AID40" s="89"/>
      <c r="AIE40" s="89"/>
      <c r="AIF40" s="89"/>
      <c r="AIG40" s="89"/>
      <c r="AIH40" s="89"/>
      <c r="AII40" s="89"/>
      <c r="AIJ40" s="89"/>
      <c r="AIK40" s="89"/>
      <c r="AIL40" s="89"/>
      <c r="AIM40" s="89"/>
      <c r="AIN40" s="89"/>
      <c r="AIO40" s="89"/>
      <c r="AIP40" s="89"/>
      <c r="AIQ40" s="89"/>
      <c r="AIR40" s="89"/>
      <c r="AIS40" s="89"/>
      <c r="AIT40" s="89"/>
      <c r="AIU40" s="89"/>
      <c r="AIV40" s="89"/>
      <c r="AIW40" s="89"/>
      <c r="AIX40" s="89"/>
      <c r="AIY40" s="89"/>
      <c r="AIZ40" s="89"/>
      <c r="AJA40" s="89"/>
      <c r="AJB40" s="89"/>
      <c r="AJC40" s="89"/>
      <c r="AJD40" s="89"/>
      <c r="AJE40" s="89"/>
      <c r="AJF40" s="89"/>
      <c r="AJG40" s="89"/>
      <c r="AJH40" s="89"/>
      <c r="AJI40" s="89"/>
      <c r="AJJ40" s="89"/>
      <c r="AJK40" s="89"/>
      <c r="AJL40" s="89"/>
      <c r="AJM40" s="89"/>
      <c r="AJN40" s="89"/>
      <c r="AJO40" s="89"/>
      <c r="AJP40" s="89"/>
      <c r="AJQ40" s="89"/>
      <c r="AJR40" s="89"/>
      <c r="AJS40" s="89"/>
      <c r="AJT40" s="89"/>
      <c r="AJU40" s="89"/>
      <c r="AJV40" s="89"/>
      <c r="AJW40" s="89"/>
      <c r="AJX40" s="89"/>
      <c r="AJY40" s="89"/>
      <c r="AJZ40" s="89"/>
      <c r="AKA40" s="89"/>
      <c r="AKB40" s="89"/>
      <c r="AKC40" s="89"/>
      <c r="AKD40" s="89"/>
      <c r="AKE40" s="89"/>
      <c r="AKF40" s="89"/>
      <c r="AKG40" s="89"/>
      <c r="AKH40" s="89"/>
      <c r="AKI40" s="89"/>
      <c r="AKJ40" s="89"/>
      <c r="AKK40" s="89"/>
      <c r="AKL40" s="89"/>
      <c r="AKM40" s="89"/>
      <c r="AKN40" s="89"/>
      <c r="AKO40" s="89"/>
      <c r="AKP40" s="89"/>
      <c r="AKQ40" s="89"/>
      <c r="AKR40" s="89"/>
      <c r="AKS40" s="89"/>
      <c r="AKT40" s="89"/>
      <c r="AKU40" s="89"/>
      <c r="AKV40" s="89"/>
      <c r="AKW40" s="89"/>
      <c r="AKX40" s="89"/>
      <c r="AKY40" s="89"/>
      <c r="AKZ40" s="89"/>
      <c r="ALA40" s="89"/>
      <c r="ALB40" s="89"/>
      <c r="ALC40" s="89"/>
      <c r="ALD40" s="89"/>
      <c r="ALE40" s="89"/>
      <c r="ALF40" s="89"/>
      <c r="ALG40" s="89"/>
      <c r="ALH40" s="89"/>
      <c r="ALI40" s="89"/>
      <c r="ALJ40" s="89"/>
      <c r="ALK40" s="89"/>
      <c r="ALL40" s="89"/>
      <c r="ALM40" s="89"/>
      <c r="ALN40" s="89"/>
      <c r="ALO40" s="89"/>
      <c r="ALP40" s="89"/>
      <c r="ALQ40" s="89"/>
      <c r="ALR40" s="89"/>
      <c r="ALS40" s="89"/>
      <c r="ALT40" s="89"/>
      <c r="ALU40" s="89"/>
      <c r="ALV40" s="89"/>
      <c r="ALW40" s="89"/>
    </row>
    <row r="41" spans="1:1011" ht="14.25"/>
    <row r="42" spans="1:1011" ht="14.25">
      <c r="A42" s="87"/>
      <c r="B42" s="89"/>
      <c r="C42" s="89"/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89"/>
      <c r="BM42" s="89"/>
      <c r="BN42" s="89"/>
      <c r="BO42" s="89"/>
      <c r="BP42" s="89"/>
      <c r="BQ42" s="89"/>
      <c r="BR42" s="89"/>
      <c r="BS42" s="89"/>
      <c r="BT42" s="89"/>
      <c r="BU42" s="89"/>
      <c r="BV42" s="89"/>
      <c r="BW42" s="89"/>
      <c r="BX42" s="89"/>
      <c r="BY42" s="89"/>
      <c r="BZ42" s="89"/>
      <c r="CA42" s="89"/>
      <c r="CB42" s="89"/>
      <c r="CC42" s="89"/>
      <c r="CD42" s="89"/>
      <c r="CE42" s="89"/>
      <c r="CF42" s="89"/>
      <c r="CG42" s="89"/>
      <c r="CH42" s="89"/>
      <c r="CI42" s="89"/>
      <c r="CJ42" s="89"/>
      <c r="CK42" s="89"/>
      <c r="CL42" s="89"/>
      <c r="CM42" s="89"/>
      <c r="CN42" s="89"/>
      <c r="CO42" s="89"/>
      <c r="CP42" s="89"/>
      <c r="CQ42" s="89"/>
      <c r="CR42" s="89"/>
      <c r="CS42" s="89"/>
      <c r="CT42" s="89"/>
      <c r="CU42" s="89"/>
      <c r="CV42" s="89"/>
      <c r="CW42" s="89"/>
      <c r="CX42" s="89"/>
      <c r="CY42" s="89"/>
      <c r="CZ42" s="89"/>
      <c r="DA42" s="89"/>
      <c r="DB42" s="89"/>
      <c r="DC42" s="89"/>
      <c r="DD42" s="89"/>
      <c r="DE42" s="89"/>
      <c r="DF42" s="89"/>
      <c r="DG42" s="89"/>
      <c r="DH42" s="89"/>
      <c r="DI42" s="89"/>
      <c r="DJ42" s="89"/>
      <c r="DK42" s="89"/>
      <c r="DL42" s="89"/>
      <c r="DM42" s="89"/>
      <c r="DN42" s="89"/>
      <c r="DO42" s="89"/>
      <c r="DP42" s="89"/>
      <c r="DQ42" s="89"/>
      <c r="DR42" s="89"/>
      <c r="DS42" s="89"/>
      <c r="DT42" s="89"/>
      <c r="DU42" s="89"/>
      <c r="DV42" s="89"/>
      <c r="DW42" s="89"/>
      <c r="DX42" s="89"/>
      <c r="DY42" s="89"/>
      <c r="DZ42" s="89"/>
      <c r="EA42" s="89"/>
      <c r="EB42" s="89"/>
      <c r="EC42" s="89"/>
      <c r="ED42" s="89"/>
      <c r="EE42" s="89"/>
      <c r="EF42" s="89"/>
      <c r="EG42" s="89"/>
      <c r="EH42" s="89"/>
      <c r="EI42" s="89"/>
      <c r="EJ42" s="89"/>
      <c r="EK42" s="89"/>
      <c r="EL42" s="89"/>
      <c r="EM42" s="89"/>
      <c r="EN42" s="89"/>
      <c r="EO42" s="89"/>
      <c r="EP42" s="89"/>
      <c r="EQ42" s="89"/>
      <c r="ER42" s="89"/>
      <c r="ES42" s="89"/>
      <c r="ET42" s="89"/>
      <c r="EU42" s="89"/>
      <c r="EV42" s="89"/>
      <c r="EW42" s="89"/>
      <c r="EX42" s="89"/>
      <c r="EY42" s="89"/>
      <c r="EZ42" s="89"/>
      <c r="FA42" s="89"/>
      <c r="FB42" s="89"/>
      <c r="FC42" s="89"/>
      <c r="FD42" s="89"/>
      <c r="FE42" s="89"/>
      <c r="FF42" s="89"/>
      <c r="FG42" s="89"/>
      <c r="FH42" s="89"/>
      <c r="FI42" s="89"/>
      <c r="FJ42" s="89"/>
      <c r="FK42" s="89"/>
      <c r="FL42" s="89"/>
      <c r="FM42" s="89"/>
      <c r="FN42" s="89"/>
      <c r="FO42" s="89"/>
      <c r="FP42" s="89"/>
      <c r="FQ42" s="89"/>
      <c r="FR42" s="89"/>
      <c r="FS42" s="89"/>
      <c r="FT42" s="89"/>
      <c r="FU42" s="89"/>
      <c r="FV42" s="89"/>
      <c r="FW42" s="89"/>
      <c r="FX42" s="89"/>
      <c r="FY42" s="89"/>
      <c r="FZ42" s="89"/>
      <c r="GA42" s="89"/>
      <c r="GB42" s="89"/>
      <c r="GC42" s="89"/>
      <c r="GD42" s="89"/>
      <c r="GE42" s="89"/>
      <c r="GF42" s="89"/>
      <c r="GG42" s="89"/>
      <c r="GH42" s="89"/>
      <c r="GI42" s="89"/>
      <c r="GJ42" s="89"/>
      <c r="GK42" s="89"/>
      <c r="GL42" s="89"/>
      <c r="GM42" s="89"/>
      <c r="GN42" s="89"/>
      <c r="GO42" s="89"/>
      <c r="GP42" s="89"/>
      <c r="GQ42" s="89"/>
      <c r="GR42" s="89"/>
      <c r="GS42" s="89"/>
      <c r="GT42" s="89"/>
      <c r="GU42" s="89"/>
      <c r="GV42" s="89"/>
      <c r="GW42" s="89"/>
      <c r="GX42" s="89"/>
      <c r="GY42" s="89"/>
      <c r="GZ42" s="89"/>
      <c r="HA42" s="89"/>
      <c r="HB42" s="89"/>
      <c r="HC42" s="89"/>
      <c r="HD42" s="89"/>
      <c r="HE42" s="89"/>
      <c r="HF42" s="89"/>
      <c r="HG42" s="89"/>
      <c r="HH42" s="89"/>
      <c r="HI42" s="89"/>
      <c r="HJ42" s="89"/>
      <c r="HK42" s="89"/>
      <c r="HL42" s="89"/>
      <c r="HM42" s="89"/>
      <c r="HN42" s="89"/>
      <c r="HO42" s="89"/>
      <c r="HP42" s="89"/>
      <c r="HQ42" s="89"/>
      <c r="HR42" s="89"/>
      <c r="HS42" s="89"/>
      <c r="HT42" s="89"/>
      <c r="HU42" s="89"/>
      <c r="HV42" s="89"/>
      <c r="HW42" s="89"/>
      <c r="HX42" s="89"/>
      <c r="HY42" s="89"/>
      <c r="HZ42" s="89"/>
      <c r="IA42" s="89"/>
      <c r="IB42" s="89"/>
      <c r="IC42" s="89"/>
      <c r="ID42" s="89"/>
      <c r="IE42" s="89"/>
      <c r="IF42" s="89"/>
      <c r="IG42" s="89"/>
      <c r="IH42" s="89"/>
      <c r="II42" s="89"/>
      <c r="IJ42" s="89"/>
      <c r="IK42" s="89"/>
      <c r="IL42" s="89"/>
      <c r="IM42" s="89"/>
      <c r="IN42" s="89"/>
      <c r="IO42" s="89"/>
      <c r="IP42" s="89"/>
      <c r="IQ42" s="89"/>
      <c r="IR42" s="89"/>
      <c r="IS42" s="89"/>
      <c r="IT42" s="89"/>
      <c r="IU42" s="89"/>
      <c r="IV42" s="89"/>
      <c r="IW42" s="89"/>
      <c r="IX42" s="89"/>
      <c r="IY42" s="89"/>
      <c r="IZ42" s="89"/>
      <c r="JA42" s="89"/>
      <c r="JB42" s="89"/>
      <c r="JC42" s="89"/>
      <c r="JD42" s="89"/>
      <c r="JE42" s="89"/>
      <c r="JF42" s="89"/>
      <c r="JG42" s="89"/>
      <c r="JH42" s="89"/>
      <c r="JI42" s="89"/>
      <c r="JJ42" s="89"/>
      <c r="JK42" s="89"/>
      <c r="JL42" s="89"/>
      <c r="JM42" s="89"/>
      <c r="JN42" s="89"/>
      <c r="JO42" s="89"/>
      <c r="JP42" s="89"/>
      <c r="JQ42" s="89"/>
      <c r="JR42" s="89"/>
      <c r="JS42" s="89"/>
      <c r="JT42" s="89"/>
      <c r="JU42" s="89"/>
      <c r="JV42" s="89"/>
      <c r="JW42" s="89"/>
      <c r="JX42" s="89"/>
      <c r="JY42" s="89"/>
      <c r="JZ42" s="89"/>
      <c r="KA42" s="89"/>
      <c r="KB42" s="89"/>
      <c r="KC42" s="89"/>
      <c r="KD42" s="89"/>
      <c r="KE42" s="89"/>
      <c r="KF42" s="89"/>
      <c r="KG42" s="89"/>
      <c r="KH42" s="89"/>
      <c r="KI42" s="89"/>
      <c r="KJ42" s="89"/>
      <c r="KK42" s="89"/>
      <c r="KL42" s="89"/>
      <c r="KM42" s="89"/>
      <c r="KN42" s="89"/>
      <c r="KO42" s="89"/>
      <c r="KP42" s="89"/>
      <c r="KQ42" s="89"/>
      <c r="KR42" s="89"/>
      <c r="KS42" s="89"/>
      <c r="KT42" s="89"/>
      <c r="KU42" s="89"/>
      <c r="KV42" s="89"/>
      <c r="KW42" s="89"/>
      <c r="KX42" s="89"/>
      <c r="KY42" s="89"/>
      <c r="KZ42" s="89"/>
      <c r="LA42" s="89"/>
      <c r="LB42" s="89"/>
      <c r="LC42" s="89"/>
      <c r="LD42" s="89"/>
      <c r="LE42" s="89"/>
      <c r="LF42" s="89"/>
      <c r="LG42" s="89"/>
      <c r="LH42" s="89"/>
      <c r="LI42" s="89"/>
      <c r="LJ42" s="89"/>
      <c r="LK42" s="89"/>
      <c r="LL42" s="89"/>
      <c r="LM42" s="89"/>
      <c r="LN42" s="89"/>
      <c r="LO42" s="89"/>
      <c r="LP42" s="89"/>
      <c r="LQ42" s="89"/>
      <c r="LR42" s="89"/>
      <c r="LS42" s="89"/>
      <c r="LT42" s="89"/>
      <c r="LU42" s="89"/>
      <c r="LV42" s="89"/>
      <c r="LW42" s="89"/>
      <c r="LX42" s="89"/>
      <c r="LY42" s="89"/>
      <c r="LZ42" s="89"/>
      <c r="MA42" s="89"/>
      <c r="MB42" s="89"/>
      <c r="MC42" s="89"/>
      <c r="MD42" s="89"/>
      <c r="ME42" s="89"/>
      <c r="MF42" s="89"/>
      <c r="MG42" s="89"/>
      <c r="MH42" s="89"/>
      <c r="MI42" s="89"/>
      <c r="MJ42" s="89"/>
      <c r="MK42" s="89"/>
      <c r="ML42" s="89"/>
      <c r="MM42" s="89"/>
      <c r="MN42" s="89"/>
      <c r="MO42" s="89"/>
      <c r="MP42" s="89"/>
      <c r="MQ42" s="89"/>
      <c r="MR42" s="89"/>
      <c r="MS42" s="89"/>
      <c r="MT42" s="89"/>
      <c r="MU42" s="89"/>
      <c r="MV42" s="89"/>
      <c r="MW42" s="89"/>
      <c r="MX42" s="89"/>
      <c r="MY42" s="89"/>
      <c r="MZ42" s="89"/>
      <c r="NA42" s="89"/>
      <c r="NB42" s="89"/>
      <c r="NC42" s="89"/>
      <c r="ND42" s="89"/>
      <c r="NE42" s="89"/>
      <c r="NF42" s="89"/>
      <c r="NG42" s="89"/>
      <c r="NH42" s="89"/>
      <c r="NI42" s="89"/>
      <c r="NJ42" s="89"/>
      <c r="NK42" s="89"/>
      <c r="NL42" s="89"/>
      <c r="NM42" s="89"/>
      <c r="NN42" s="89"/>
      <c r="NO42" s="89"/>
      <c r="NP42" s="89"/>
      <c r="NQ42" s="89"/>
      <c r="NR42" s="89"/>
      <c r="NS42" s="89"/>
      <c r="NT42" s="89"/>
      <c r="NU42" s="89"/>
      <c r="NV42" s="89"/>
      <c r="NW42" s="89"/>
      <c r="NX42" s="89"/>
      <c r="NY42" s="89"/>
      <c r="NZ42" s="89"/>
      <c r="OA42" s="89"/>
      <c r="OB42" s="89"/>
      <c r="OC42" s="89"/>
      <c r="OD42" s="89"/>
      <c r="OE42" s="89"/>
      <c r="OF42" s="89"/>
      <c r="OG42" s="89"/>
      <c r="OH42" s="89"/>
      <c r="OI42" s="89"/>
      <c r="OJ42" s="89"/>
      <c r="OK42" s="89"/>
      <c r="OL42" s="89"/>
      <c r="OM42" s="89"/>
      <c r="ON42" s="89"/>
      <c r="OO42" s="89"/>
      <c r="OP42" s="89"/>
      <c r="OQ42" s="89"/>
      <c r="OR42" s="89"/>
      <c r="OS42" s="89"/>
      <c r="OT42" s="89"/>
      <c r="OU42" s="89"/>
      <c r="OV42" s="89"/>
      <c r="OW42" s="89"/>
      <c r="OX42" s="89"/>
      <c r="OY42" s="89"/>
      <c r="OZ42" s="89"/>
      <c r="PA42" s="89"/>
      <c r="PB42" s="89"/>
      <c r="PC42" s="89"/>
      <c r="PD42" s="89"/>
      <c r="PE42" s="89"/>
      <c r="PF42" s="89"/>
      <c r="PG42" s="89"/>
      <c r="PH42" s="89"/>
      <c r="PI42" s="89"/>
      <c r="PJ42" s="89"/>
      <c r="PK42" s="89"/>
      <c r="PL42" s="89"/>
      <c r="PM42" s="89"/>
      <c r="PN42" s="89"/>
      <c r="PO42" s="89"/>
      <c r="PP42" s="89"/>
      <c r="PQ42" s="89"/>
      <c r="PR42" s="89"/>
      <c r="PS42" s="89"/>
      <c r="PT42" s="89"/>
      <c r="PU42" s="89"/>
      <c r="PV42" s="89"/>
      <c r="PW42" s="89"/>
      <c r="PX42" s="89"/>
      <c r="PY42" s="89"/>
      <c r="PZ42" s="89"/>
      <c r="QA42" s="89"/>
      <c r="QB42" s="89"/>
      <c r="QC42" s="89"/>
      <c r="QD42" s="89"/>
      <c r="QE42" s="89"/>
      <c r="QF42" s="89"/>
      <c r="QG42" s="89"/>
      <c r="QH42" s="89"/>
      <c r="QI42" s="89"/>
      <c r="QJ42" s="89"/>
      <c r="QK42" s="89"/>
      <c r="QL42" s="89"/>
      <c r="QM42" s="89"/>
      <c r="QN42" s="89"/>
      <c r="QO42" s="89"/>
      <c r="QP42" s="89"/>
      <c r="QQ42" s="89"/>
      <c r="QR42" s="89"/>
      <c r="QS42" s="89"/>
      <c r="QT42" s="89"/>
      <c r="QU42" s="89"/>
      <c r="QV42" s="89"/>
      <c r="QW42" s="89"/>
      <c r="QX42" s="89"/>
      <c r="QY42" s="89"/>
      <c r="QZ42" s="89"/>
      <c r="RA42" s="89"/>
      <c r="RB42" s="89"/>
      <c r="RC42" s="89"/>
      <c r="RD42" s="89"/>
      <c r="RE42" s="89"/>
      <c r="RF42" s="89"/>
      <c r="RG42" s="89"/>
      <c r="RH42" s="89"/>
      <c r="RI42" s="89"/>
      <c r="RJ42" s="89"/>
      <c r="RK42" s="89"/>
      <c r="RL42" s="89"/>
      <c r="RM42" s="89"/>
      <c r="RN42" s="89"/>
      <c r="RO42" s="89"/>
      <c r="RP42" s="89"/>
      <c r="RQ42" s="89"/>
      <c r="RR42" s="89"/>
      <c r="RS42" s="89"/>
      <c r="RT42" s="89"/>
      <c r="RU42" s="89"/>
      <c r="RV42" s="89"/>
      <c r="RW42" s="89"/>
      <c r="RX42" s="89"/>
      <c r="RY42" s="89"/>
      <c r="RZ42" s="89"/>
      <c r="SA42" s="89"/>
      <c r="SB42" s="89"/>
      <c r="SC42" s="89"/>
      <c r="SD42" s="89"/>
      <c r="SE42" s="89"/>
      <c r="SF42" s="89"/>
      <c r="SG42" s="89"/>
      <c r="SH42" s="89"/>
      <c r="SI42" s="89"/>
      <c r="SJ42" s="89"/>
      <c r="SK42" s="89"/>
      <c r="SL42" s="89"/>
      <c r="SM42" s="89"/>
      <c r="SN42" s="89"/>
      <c r="SO42" s="89"/>
      <c r="SP42" s="89"/>
      <c r="SQ42" s="89"/>
      <c r="SR42" s="89"/>
      <c r="SS42" s="89"/>
      <c r="ST42" s="89"/>
      <c r="SU42" s="89"/>
      <c r="SV42" s="89"/>
      <c r="SW42" s="89"/>
      <c r="SX42" s="89"/>
      <c r="SY42" s="89"/>
      <c r="SZ42" s="89"/>
      <c r="TA42" s="89"/>
      <c r="TB42" s="89"/>
      <c r="TC42" s="89"/>
      <c r="TD42" s="89"/>
      <c r="TE42" s="89"/>
      <c r="TF42" s="89"/>
      <c r="TG42" s="89"/>
      <c r="TH42" s="89"/>
      <c r="TI42" s="89"/>
      <c r="TJ42" s="89"/>
      <c r="TK42" s="89"/>
      <c r="TL42" s="89"/>
      <c r="TM42" s="89"/>
      <c r="TN42" s="89"/>
      <c r="TO42" s="89"/>
      <c r="TP42" s="89"/>
      <c r="TQ42" s="89"/>
      <c r="TR42" s="89"/>
      <c r="TS42" s="89"/>
      <c r="TT42" s="89"/>
      <c r="TU42" s="89"/>
      <c r="TV42" s="89"/>
      <c r="TW42" s="89"/>
      <c r="TX42" s="89"/>
      <c r="TY42" s="89"/>
      <c r="TZ42" s="89"/>
      <c r="UA42" s="89"/>
      <c r="UB42" s="89"/>
      <c r="UC42" s="89"/>
      <c r="UD42" s="89"/>
      <c r="UE42" s="89"/>
      <c r="UF42" s="89"/>
      <c r="UG42" s="89"/>
      <c r="UH42" s="89"/>
      <c r="UI42" s="89"/>
      <c r="UJ42" s="89"/>
      <c r="UK42" s="89"/>
      <c r="UL42" s="89"/>
      <c r="UM42" s="89"/>
      <c r="UN42" s="89"/>
      <c r="UO42" s="89"/>
      <c r="UP42" s="89"/>
      <c r="UQ42" s="89"/>
      <c r="UR42" s="89"/>
      <c r="US42" s="89"/>
      <c r="UT42" s="89"/>
      <c r="UU42" s="89"/>
      <c r="UV42" s="89"/>
      <c r="UW42" s="89"/>
      <c r="UX42" s="89"/>
      <c r="UY42" s="89"/>
      <c r="UZ42" s="89"/>
      <c r="VA42" s="89"/>
      <c r="VB42" s="89"/>
      <c r="VC42" s="89"/>
      <c r="VD42" s="89"/>
      <c r="VE42" s="89"/>
      <c r="VF42" s="89"/>
      <c r="VG42" s="89"/>
      <c r="VH42" s="89"/>
      <c r="VI42" s="89"/>
      <c r="VJ42" s="89"/>
      <c r="VK42" s="89"/>
      <c r="VL42" s="89"/>
      <c r="VM42" s="89"/>
      <c r="VN42" s="89"/>
      <c r="VO42" s="89"/>
      <c r="VP42" s="89"/>
      <c r="VQ42" s="89"/>
      <c r="VR42" s="89"/>
      <c r="VS42" s="89"/>
      <c r="VT42" s="89"/>
      <c r="VU42" s="89"/>
      <c r="VV42" s="89"/>
      <c r="VW42" s="89"/>
      <c r="VX42" s="89"/>
      <c r="VY42" s="89"/>
      <c r="VZ42" s="89"/>
      <c r="WA42" s="89"/>
      <c r="WB42" s="89"/>
      <c r="WC42" s="89"/>
      <c r="WD42" s="89"/>
      <c r="WE42" s="89"/>
      <c r="WF42" s="89"/>
      <c r="WG42" s="89"/>
      <c r="WH42" s="89"/>
      <c r="WI42" s="89"/>
      <c r="WJ42" s="89"/>
      <c r="WK42" s="89"/>
      <c r="WL42" s="89"/>
      <c r="WM42" s="89"/>
      <c r="WN42" s="89"/>
      <c r="WO42" s="89"/>
      <c r="WP42" s="89"/>
      <c r="WQ42" s="89"/>
      <c r="WR42" s="89"/>
      <c r="WS42" s="89"/>
      <c r="WT42" s="89"/>
      <c r="WU42" s="89"/>
      <c r="WV42" s="89"/>
      <c r="WW42" s="89"/>
      <c r="WX42" s="89"/>
      <c r="WY42" s="89"/>
      <c r="WZ42" s="89"/>
      <c r="XA42" s="89"/>
      <c r="XB42" s="89"/>
      <c r="XC42" s="89"/>
      <c r="XD42" s="89"/>
      <c r="XE42" s="89"/>
      <c r="XF42" s="89"/>
      <c r="XG42" s="89"/>
      <c r="XH42" s="89"/>
      <c r="XI42" s="89"/>
      <c r="XJ42" s="89"/>
      <c r="XK42" s="89"/>
      <c r="XL42" s="89"/>
      <c r="XM42" s="89"/>
      <c r="XN42" s="89"/>
      <c r="XO42" s="89"/>
      <c r="XP42" s="89"/>
      <c r="XQ42" s="89"/>
      <c r="XR42" s="89"/>
      <c r="XS42" s="89"/>
      <c r="XT42" s="89"/>
      <c r="XU42" s="89"/>
      <c r="XV42" s="89"/>
      <c r="XW42" s="89"/>
      <c r="XX42" s="89"/>
      <c r="XY42" s="89"/>
      <c r="XZ42" s="89"/>
      <c r="YA42" s="89"/>
      <c r="YB42" s="89"/>
      <c r="YC42" s="89"/>
      <c r="YD42" s="89"/>
      <c r="YE42" s="89"/>
      <c r="YF42" s="89"/>
      <c r="YG42" s="89"/>
      <c r="YH42" s="89"/>
      <c r="YI42" s="89"/>
      <c r="YJ42" s="89"/>
      <c r="YK42" s="89"/>
      <c r="YL42" s="89"/>
      <c r="YM42" s="89"/>
      <c r="YN42" s="89"/>
      <c r="YO42" s="89"/>
      <c r="YP42" s="89"/>
      <c r="YQ42" s="89"/>
      <c r="YR42" s="89"/>
      <c r="YS42" s="89"/>
      <c r="YT42" s="89"/>
      <c r="YU42" s="89"/>
      <c r="YV42" s="89"/>
      <c r="YW42" s="89"/>
      <c r="YX42" s="89"/>
      <c r="YY42" s="89"/>
      <c r="YZ42" s="89"/>
      <c r="ZA42" s="89"/>
      <c r="ZB42" s="89"/>
      <c r="ZC42" s="89"/>
      <c r="ZD42" s="89"/>
      <c r="ZE42" s="89"/>
      <c r="ZF42" s="89"/>
      <c r="ZG42" s="89"/>
      <c r="ZH42" s="89"/>
      <c r="ZI42" s="89"/>
      <c r="ZJ42" s="89"/>
      <c r="ZK42" s="89"/>
      <c r="ZL42" s="89"/>
      <c r="ZM42" s="89"/>
      <c r="ZN42" s="89"/>
      <c r="ZO42" s="89"/>
      <c r="ZP42" s="89"/>
      <c r="ZQ42" s="89"/>
      <c r="ZR42" s="89"/>
      <c r="ZS42" s="89"/>
      <c r="ZT42" s="89"/>
      <c r="ZU42" s="89"/>
      <c r="ZV42" s="89"/>
      <c r="ZW42" s="89"/>
      <c r="ZX42" s="89"/>
      <c r="ZY42" s="89"/>
      <c r="ZZ42" s="89"/>
      <c r="AAA42" s="89"/>
      <c r="AAB42" s="89"/>
      <c r="AAC42" s="89"/>
      <c r="AAD42" s="89"/>
      <c r="AAE42" s="89"/>
      <c r="AAF42" s="89"/>
      <c r="AAG42" s="89"/>
      <c r="AAH42" s="89"/>
      <c r="AAI42" s="89"/>
      <c r="AAJ42" s="89"/>
      <c r="AAK42" s="89"/>
      <c r="AAL42" s="89"/>
      <c r="AAM42" s="89"/>
      <c r="AAN42" s="89"/>
      <c r="AAO42" s="89"/>
      <c r="AAP42" s="89"/>
      <c r="AAQ42" s="89"/>
      <c r="AAR42" s="89"/>
      <c r="AAS42" s="89"/>
      <c r="AAT42" s="89"/>
      <c r="AAU42" s="89"/>
      <c r="AAV42" s="89"/>
      <c r="AAW42" s="89"/>
      <c r="AAX42" s="89"/>
      <c r="AAY42" s="89"/>
      <c r="AAZ42" s="89"/>
      <c r="ABA42" s="89"/>
      <c r="ABB42" s="89"/>
      <c r="ABC42" s="89"/>
      <c r="ABD42" s="89"/>
      <c r="ABE42" s="89"/>
      <c r="ABF42" s="89"/>
      <c r="ABG42" s="89"/>
      <c r="ABH42" s="89"/>
      <c r="ABI42" s="89"/>
      <c r="ABJ42" s="89"/>
      <c r="ABK42" s="89"/>
      <c r="ABL42" s="89"/>
      <c r="ABM42" s="89"/>
      <c r="ABN42" s="89"/>
      <c r="ABO42" s="89"/>
      <c r="ABP42" s="89"/>
      <c r="ABQ42" s="89"/>
      <c r="ABR42" s="89"/>
      <c r="ABS42" s="89"/>
      <c r="ABT42" s="89"/>
      <c r="ABU42" s="89"/>
      <c r="ABV42" s="89"/>
      <c r="ABW42" s="89"/>
      <c r="ABX42" s="89"/>
      <c r="ABY42" s="89"/>
      <c r="ABZ42" s="89"/>
      <c r="ACA42" s="89"/>
      <c r="ACB42" s="89"/>
      <c r="ACC42" s="89"/>
      <c r="ACD42" s="89"/>
      <c r="ACE42" s="89"/>
      <c r="ACF42" s="89"/>
      <c r="ACG42" s="89"/>
      <c r="ACH42" s="89"/>
      <c r="ACI42" s="89"/>
      <c r="ACJ42" s="89"/>
      <c r="ACK42" s="89"/>
      <c r="ACL42" s="89"/>
      <c r="ACM42" s="89"/>
      <c r="ACN42" s="89"/>
      <c r="ACO42" s="89"/>
      <c r="ACP42" s="89"/>
      <c r="ACQ42" s="89"/>
      <c r="ACR42" s="89"/>
      <c r="ACS42" s="89"/>
      <c r="ACT42" s="89"/>
      <c r="ACU42" s="89"/>
      <c r="ACV42" s="89"/>
      <c r="ACW42" s="89"/>
      <c r="ACX42" s="89"/>
      <c r="ACY42" s="89"/>
      <c r="ACZ42" s="89"/>
      <c r="ADA42" s="89"/>
      <c r="ADB42" s="89"/>
      <c r="ADC42" s="89"/>
      <c r="ADD42" s="89"/>
      <c r="ADE42" s="89"/>
      <c r="ADF42" s="89"/>
      <c r="ADG42" s="89"/>
      <c r="ADH42" s="89"/>
      <c r="ADI42" s="89"/>
      <c r="ADJ42" s="89"/>
      <c r="ADK42" s="89"/>
      <c r="ADL42" s="89"/>
      <c r="ADM42" s="89"/>
      <c r="ADN42" s="89"/>
      <c r="ADO42" s="89"/>
      <c r="ADP42" s="89"/>
      <c r="ADQ42" s="89"/>
      <c r="ADR42" s="89"/>
      <c r="ADS42" s="89"/>
      <c r="ADT42" s="89"/>
      <c r="ADU42" s="89"/>
      <c r="ADV42" s="89"/>
      <c r="ADW42" s="89"/>
      <c r="ADX42" s="89"/>
      <c r="ADY42" s="89"/>
      <c r="ADZ42" s="89"/>
      <c r="AEA42" s="89"/>
      <c r="AEB42" s="89"/>
      <c r="AEC42" s="89"/>
      <c r="AED42" s="89"/>
      <c r="AEE42" s="89"/>
      <c r="AEF42" s="89"/>
      <c r="AEG42" s="89"/>
      <c r="AEH42" s="89"/>
      <c r="AEI42" s="89"/>
      <c r="AEJ42" s="89"/>
      <c r="AEK42" s="89"/>
      <c r="AEL42" s="89"/>
      <c r="AEM42" s="89"/>
      <c r="AEN42" s="89"/>
      <c r="AEO42" s="89"/>
      <c r="AEP42" s="89"/>
      <c r="AEQ42" s="89"/>
      <c r="AER42" s="89"/>
      <c r="AES42" s="89"/>
      <c r="AET42" s="89"/>
      <c r="AEU42" s="89"/>
      <c r="AEV42" s="89"/>
      <c r="AEW42" s="89"/>
      <c r="AEX42" s="89"/>
      <c r="AEY42" s="89"/>
      <c r="AEZ42" s="89"/>
      <c r="AFA42" s="89"/>
      <c r="AFB42" s="89"/>
      <c r="AFC42" s="89"/>
      <c r="AFD42" s="89"/>
      <c r="AFE42" s="89"/>
      <c r="AFF42" s="89"/>
      <c r="AFG42" s="89"/>
      <c r="AFH42" s="89"/>
      <c r="AFI42" s="89"/>
      <c r="AFJ42" s="89"/>
      <c r="AFK42" s="89"/>
      <c r="AFL42" s="89"/>
      <c r="AFM42" s="89"/>
      <c r="AFN42" s="89"/>
      <c r="AFO42" s="89"/>
      <c r="AFP42" s="89"/>
      <c r="AFQ42" s="89"/>
      <c r="AFR42" s="89"/>
      <c r="AFS42" s="89"/>
      <c r="AFT42" s="89"/>
      <c r="AFU42" s="89"/>
      <c r="AFV42" s="89"/>
      <c r="AFW42" s="89"/>
      <c r="AFX42" s="89"/>
      <c r="AFY42" s="89"/>
      <c r="AFZ42" s="89"/>
      <c r="AGA42" s="89"/>
      <c r="AGB42" s="89"/>
      <c r="AGC42" s="89"/>
      <c r="AGD42" s="89"/>
      <c r="AGE42" s="89"/>
      <c r="AGF42" s="89"/>
      <c r="AGG42" s="89"/>
      <c r="AGH42" s="89"/>
      <c r="AGI42" s="89"/>
      <c r="AGJ42" s="89"/>
      <c r="AGK42" s="89"/>
      <c r="AGL42" s="89"/>
      <c r="AGM42" s="89"/>
      <c r="AGN42" s="89"/>
      <c r="AGO42" s="89"/>
      <c r="AGP42" s="89"/>
      <c r="AGQ42" s="89"/>
      <c r="AGR42" s="89"/>
      <c r="AGS42" s="89"/>
      <c r="AGT42" s="89"/>
      <c r="AGU42" s="89"/>
      <c r="AGV42" s="89"/>
      <c r="AGW42" s="89"/>
      <c r="AGX42" s="89"/>
      <c r="AGY42" s="89"/>
      <c r="AGZ42" s="89"/>
      <c r="AHA42" s="89"/>
      <c r="AHB42" s="89"/>
      <c r="AHC42" s="89"/>
      <c r="AHD42" s="89"/>
      <c r="AHE42" s="89"/>
      <c r="AHF42" s="89"/>
      <c r="AHG42" s="89"/>
      <c r="AHH42" s="89"/>
      <c r="AHI42" s="89"/>
      <c r="AHJ42" s="89"/>
      <c r="AHK42" s="89"/>
      <c r="AHL42" s="89"/>
      <c r="AHM42" s="89"/>
      <c r="AHN42" s="89"/>
      <c r="AHO42" s="89"/>
      <c r="AHP42" s="89"/>
      <c r="AHQ42" s="89"/>
      <c r="AHR42" s="89"/>
      <c r="AHS42" s="89"/>
      <c r="AHT42" s="89"/>
      <c r="AHU42" s="89"/>
      <c r="AHV42" s="89"/>
      <c r="AHW42" s="89"/>
      <c r="AHX42" s="89"/>
      <c r="AHY42" s="89"/>
      <c r="AHZ42" s="89"/>
      <c r="AIA42" s="89"/>
      <c r="AIB42" s="89"/>
      <c r="AIC42" s="89"/>
      <c r="AID42" s="89"/>
      <c r="AIE42" s="89"/>
      <c r="AIF42" s="89"/>
      <c r="AIG42" s="89"/>
      <c r="AIH42" s="89"/>
      <c r="AII42" s="89"/>
      <c r="AIJ42" s="89"/>
      <c r="AIK42" s="89"/>
      <c r="AIL42" s="89"/>
      <c r="AIM42" s="89"/>
      <c r="AIN42" s="89"/>
      <c r="AIO42" s="89"/>
      <c r="AIP42" s="89"/>
      <c r="AIQ42" s="89"/>
      <c r="AIR42" s="89"/>
      <c r="AIS42" s="89"/>
      <c r="AIT42" s="89"/>
      <c r="AIU42" s="89"/>
      <c r="AIV42" s="89"/>
      <c r="AIW42" s="89"/>
      <c r="AIX42" s="89"/>
      <c r="AIY42" s="89"/>
      <c r="AIZ42" s="89"/>
      <c r="AJA42" s="89"/>
      <c r="AJB42" s="89"/>
      <c r="AJC42" s="89"/>
      <c r="AJD42" s="89"/>
      <c r="AJE42" s="89"/>
      <c r="AJF42" s="89"/>
      <c r="AJG42" s="89"/>
      <c r="AJH42" s="89"/>
      <c r="AJI42" s="89"/>
      <c r="AJJ42" s="89"/>
      <c r="AJK42" s="89"/>
      <c r="AJL42" s="89"/>
      <c r="AJM42" s="89"/>
      <c r="AJN42" s="89"/>
      <c r="AJO42" s="89"/>
      <c r="AJP42" s="89"/>
      <c r="AJQ42" s="89"/>
      <c r="AJR42" s="89"/>
      <c r="AJS42" s="89"/>
      <c r="AJT42" s="89"/>
      <c r="AJU42" s="89"/>
      <c r="AJV42" s="89"/>
      <c r="AJW42" s="89"/>
      <c r="AJX42" s="89"/>
      <c r="AJY42" s="89"/>
      <c r="AJZ42" s="89"/>
      <c r="AKA42" s="89"/>
      <c r="AKB42" s="89"/>
      <c r="AKC42" s="89"/>
      <c r="AKD42" s="89"/>
      <c r="AKE42" s="89"/>
      <c r="AKF42" s="89"/>
      <c r="AKG42" s="89"/>
      <c r="AKH42" s="89"/>
      <c r="AKI42" s="89"/>
      <c r="AKJ42" s="89"/>
      <c r="AKK42" s="89"/>
      <c r="AKL42" s="89"/>
      <c r="AKM42" s="89"/>
      <c r="AKN42" s="89"/>
      <c r="AKO42" s="89"/>
      <c r="AKP42" s="89"/>
      <c r="AKQ42" s="89"/>
      <c r="AKR42" s="89"/>
      <c r="AKS42" s="89"/>
      <c r="AKT42" s="89"/>
      <c r="AKU42" s="89"/>
      <c r="AKV42" s="89"/>
      <c r="AKW42" s="89"/>
      <c r="AKX42" s="89"/>
      <c r="AKY42" s="89"/>
      <c r="AKZ42" s="89"/>
      <c r="ALA42" s="89"/>
      <c r="ALB42" s="89"/>
      <c r="ALC42" s="89"/>
      <c r="ALD42" s="89"/>
      <c r="ALE42" s="89"/>
      <c r="ALF42" s="89"/>
      <c r="ALG42" s="89"/>
      <c r="ALH42" s="89"/>
      <c r="ALI42" s="89"/>
      <c r="ALJ42" s="89"/>
      <c r="ALK42" s="89"/>
      <c r="ALL42" s="89"/>
      <c r="ALM42" s="89"/>
      <c r="ALN42" s="89"/>
      <c r="ALO42" s="89"/>
      <c r="ALP42" s="89"/>
      <c r="ALQ42" s="89"/>
      <c r="ALR42" s="89"/>
      <c r="ALS42" s="89"/>
      <c r="ALT42" s="89"/>
      <c r="ALU42" s="89"/>
      <c r="ALV42" s="89"/>
      <c r="ALW42" s="89"/>
    </row>
    <row r="43" spans="1:1011" ht="14.25"/>
    <row r="44" spans="1:1011" ht="14.25">
      <c r="A44" s="87"/>
      <c r="B44" s="89"/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89"/>
      <c r="BM44" s="89"/>
      <c r="BN44" s="89"/>
      <c r="BO44" s="89"/>
      <c r="BP44" s="89"/>
      <c r="BQ44" s="89"/>
      <c r="BR44" s="89"/>
      <c r="BS44" s="89"/>
      <c r="BT44" s="89"/>
      <c r="BU44" s="89"/>
      <c r="BV44" s="89"/>
      <c r="BW44" s="89"/>
      <c r="BX44" s="89"/>
      <c r="BY44" s="89"/>
      <c r="BZ44" s="89"/>
      <c r="CA44" s="89"/>
      <c r="CB44" s="89"/>
      <c r="CC44" s="89"/>
      <c r="CD44" s="89"/>
      <c r="CE44" s="89"/>
      <c r="CF44" s="89"/>
      <c r="CG44" s="89"/>
      <c r="CH44" s="89"/>
      <c r="CI44" s="89"/>
      <c r="CJ44" s="89"/>
      <c r="CK44" s="89"/>
      <c r="CL44" s="89"/>
      <c r="CM44" s="89"/>
      <c r="CN44" s="89"/>
      <c r="CO44" s="89"/>
      <c r="CP44" s="89"/>
      <c r="CQ44" s="89"/>
      <c r="CR44" s="89"/>
      <c r="CS44" s="89"/>
      <c r="CT44" s="89"/>
      <c r="CU44" s="89"/>
      <c r="CV44" s="89"/>
      <c r="CW44" s="89"/>
      <c r="CX44" s="89"/>
      <c r="CY44" s="89"/>
      <c r="CZ44" s="89"/>
      <c r="DA44" s="89"/>
      <c r="DB44" s="89"/>
      <c r="DC44" s="89"/>
      <c r="DD44" s="89"/>
      <c r="DE44" s="89"/>
      <c r="DF44" s="89"/>
      <c r="DG44" s="89"/>
      <c r="DH44" s="89"/>
      <c r="DI44" s="89"/>
      <c r="DJ44" s="89"/>
      <c r="DK44" s="89"/>
      <c r="DL44" s="89"/>
      <c r="DM44" s="89"/>
      <c r="DN44" s="89"/>
      <c r="DO44" s="89"/>
      <c r="DP44" s="89"/>
      <c r="DQ44" s="89"/>
      <c r="DR44" s="89"/>
      <c r="DS44" s="89"/>
      <c r="DT44" s="89"/>
      <c r="DU44" s="89"/>
      <c r="DV44" s="89"/>
      <c r="DW44" s="89"/>
      <c r="DX44" s="89"/>
      <c r="DY44" s="89"/>
      <c r="DZ44" s="89"/>
      <c r="EA44" s="89"/>
      <c r="EB44" s="89"/>
      <c r="EC44" s="89"/>
      <c r="ED44" s="89"/>
      <c r="EE44" s="89"/>
      <c r="EF44" s="89"/>
      <c r="EG44" s="89"/>
      <c r="EH44" s="89"/>
      <c r="EI44" s="89"/>
      <c r="EJ44" s="89"/>
      <c r="EK44" s="89"/>
      <c r="EL44" s="89"/>
      <c r="EM44" s="89"/>
      <c r="EN44" s="89"/>
      <c r="EO44" s="89"/>
      <c r="EP44" s="89"/>
      <c r="EQ44" s="89"/>
      <c r="ER44" s="89"/>
      <c r="ES44" s="89"/>
      <c r="ET44" s="89"/>
      <c r="EU44" s="89"/>
      <c r="EV44" s="89"/>
      <c r="EW44" s="89"/>
      <c r="EX44" s="89"/>
      <c r="EY44" s="89"/>
      <c r="EZ44" s="89"/>
      <c r="FA44" s="89"/>
      <c r="FB44" s="89"/>
      <c r="FC44" s="89"/>
      <c r="FD44" s="89"/>
      <c r="FE44" s="89"/>
      <c r="FF44" s="89"/>
      <c r="FG44" s="89"/>
      <c r="FH44" s="89"/>
      <c r="FI44" s="89"/>
      <c r="FJ44" s="89"/>
      <c r="FK44" s="89"/>
      <c r="FL44" s="89"/>
      <c r="FM44" s="89"/>
      <c r="FN44" s="89"/>
      <c r="FO44" s="89"/>
      <c r="FP44" s="89"/>
      <c r="FQ44" s="89"/>
      <c r="FR44" s="89"/>
      <c r="FS44" s="89"/>
      <c r="FT44" s="89"/>
      <c r="FU44" s="89"/>
      <c r="FV44" s="89"/>
      <c r="FW44" s="89"/>
      <c r="FX44" s="89"/>
      <c r="FY44" s="89"/>
      <c r="FZ44" s="89"/>
      <c r="GA44" s="89"/>
      <c r="GB44" s="89"/>
      <c r="GC44" s="89"/>
      <c r="GD44" s="89"/>
      <c r="GE44" s="89"/>
      <c r="GF44" s="89"/>
      <c r="GG44" s="89"/>
      <c r="GH44" s="89"/>
      <c r="GI44" s="89"/>
      <c r="GJ44" s="89"/>
      <c r="GK44" s="89"/>
      <c r="GL44" s="89"/>
      <c r="GM44" s="89"/>
      <c r="GN44" s="89"/>
      <c r="GO44" s="89"/>
      <c r="GP44" s="89"/>
      <c r="GQ44" s="89"/>
      <c r="GR44" s="89"/>
      <c r="GS44" s="89"/>
      <c r="GT44" s="89"/>
      <c r="GU44" s="89"/>
      <c r="GV44" s="89"/>
      <c r="GW44" s="89"/>
      <c r="GX44" s="89"/>
      <c r="GY44" s="89"/>
      <c r="GZ44" s="89"/>
      <c r="HA44" s="89"/>
      <c r="HB44" s="89"/>
      <c r="HC44" s="89"/>
      <c r="HD44" s="89"/>
      <c r="HE44" s="89"/>
      <c r="HF44" s="89"/>
      <c r="HG44" s="89"/>
      <c r="HH44" s="89"/>
      <c r="HI44" s="89"/>
      <c r="HJ44" s="89"/>
      <c r="HK44" s="89"/>
      <c r="HL44" s="89"/>
      <c r="HM44" s="89"/>
      <c r="HN44" s="89"/>
      <c r="HO44" s="89"/>
      <c r="HP44" s="89"/>
      <c r="HQ44" s="89"/>
      <c r="HR44" s="89"/>
      <c r="HS44" s="89"/>
      <c r="HT44" s="89"/>
      <c r="HU44" s="89"/>
      <c r="HV44" s="89"/>
      <c r="HW44" s="89"/>
      <c r="HX44" s="89"/>
      <c r="HY44" s="89"/>
      <c r="HZ44" s="89"/>
      <c r="IA44" s="89"/>
      <c r="IB44" s="89"/>
      <c r="IC44" s="89"/>
      <c r="ID44" s="89"/>
      <c r="IE44" s="89"/>
      <c r="IF44" s="89"/>
      <c r="IG44" s="89"/>
      <c r="IH44" s="89"/>
      <c r="II44" s="89"/>
      <c r="IJ44" s="89"/>
      <c r="IK44" s="89"/>
      <c r="IL44" s="89"/>
      <c r="IM44" s="89"/>
      <c r="IN44" s="89"/>
      <c r="IO44" s="89"/>
      <c r="IP44" s="89"/>
      <c r="IQ44" s="89"/>
      <c r="IR44" s="89"/>
      <c r="IS44" s="89"/>
      <c r="IT44" s="89"/>
      <c r="IU44" s="89"/>
      <c r="IV44" s="89"/>
      <c r="IW44" s="89"/>
      <c r="IX44" s="89"/>
      <c r="IY44" s="89"/>
      <c r="IZ44" s="89"/>
      <c r="JA44" s="89"/>
      <c r="JB44" s="89"/>
      <c r="JC44" s="89"/>
      <c r="JD44" s="89"/>
      <c r="JE44" s="89"/>
      <c r="JF44" s="89"/>
      <c r="JG44" s="89"/>
      <c r="JH44" s="89"/>
      <c r="JI44" s="89"/>
      <c r="JJ44" s="89"/>
      <c r="JK44" s="89"/>
      <c r="JL44" s="89"/>
      <c r="JM44" s="89"/>
      <c r="JN44" s="89"/>
      <c r="JO44" s="89"/>
      <c r="JP44" s="89"/>
      <c r="JQ44" s="89"/>
      <c r="JR44" s="89"/>
      <c r="JS44" s="89"/>
      <c r="JT44" s="89"/>
      <c r="JU44" s="89"/>
      <c r="JV44" s="89"/>
      <c r="JW44" s="89"/>
      <c r="JX44" s="89"/>
      <c r="JY44" s="89"/>
      <c r="JZ44" s="89"/>
      <c r="KA44" s="89"/>
      <c r="KB44" s="89"/>
      <c r="KC44" s="89"/>
      <c r="KD44" s="89"/>
      <c r="KE44" s="89"/>
      <c r="KF44" s="89"/>
      <c r="KG44" s="89"/>
      <c r="KH44" s="89"/>
      <c r="KI44" s="89"/>
      <c r="KJ44" s="89"/>
      <c r="KK44" s="89"/>
      <c r="KL44" s="89"/>
      <c r="KM44" s="89"/>
      <c r="KN44" s="89"/>
      <c r="KO44" s="89"/>
      <c r="KP44" s="89"/>
      <c r="KQ44" s="89"/>
      <c r="KR44" s="89"/>
      <c r="KS44" s="89"/>
      <c r="KT44" s="89"/>
      <c r="KU44" s="89"/>
      <c r="KV44" s="89"/>
      <c r="KW44" s="89"/>
      <c r="KX44" s="89"/>
      <c r="KY44" s="89"/>
      <c r="KZ44" s="89"/>
      <c r="LA44" s="89"/>
      <c r="LB44" s="89"/>
      <c r="LC44" s="89"/>
      <c r="LD44" s="89"/>
      <c r="LE44" s="89"/>
      <c r="LF44" s="89"/>
      <c r="LG44" s="89"/>
      <c r="LH44" s="89"/>
      <c r="LI44" s="89"/>
      <c r="LJ44" s="89"/>
      <c r="LK44" s="89"/>
      <c r="LL44" s="89"/>
      <c r="LM44" s="89"/>
      <c r="LN44" s="89"/>
      <c r="LO44" s="89"/>
      <c r="LP44" s="89"/>
      <c r="LQ44" s="89"/>
      <c r="LR44" s="89"/>
      <c r="LS44" s="89"/>
      <c r="LT44" s="89"/>
      <c r="LU44" s="89"/>
      <c r="LV44" s="89"/>
      <c r="LW44" s="89"/>
      <c r="LX44" s="89"/>
      <c r="LY44" s="89"/>
      <c r="LZ44" s="89"/>
      <c r="MA44" s="89"/>
      <c r="MB44" s="89"/>
      <c r="MC44" s="89"/>
      <c r="MD44" s="89"/>
      <c r="ME44" s="89"/>
      <c r="MF44" s="89"/>
      <c r="MG44" s="89"/>
      <c r="MH44" s="89"/>
      <c r="MI44" s="89"/>
      <c r="MJ44" s="89"/>
      <c r="MK44" s="89"/>
      <c r="ML44" s="89"/>
      <c r="MM44" s="89"/>
      <c r="MN44" s="89"/>
      <c r="MO44" s="89"/>
      <c r="MP44" s="89"/>
      <c r="MQ44" s="89"/>
      <c r="MR44" s="89"/>
      <c r="MS44" s="89"/>
      <c r="MT44" s="89"/>
      <c r="MU44" s="89"/>
      <c r="MV44" s="89"/>
      <c r="MW44" s="89"/>
      <c r="MX44" s="89"/>
      <c r="MY44" s="89"/>
      <c r="MZ44" s="89"/>
      <c r="NA44" s="89"/>
      <c r="NB44" s="89"/>
      <c r="NC44" s="89"/>
      <c r="ND44" s="89"/>
      <c r="NE44" s="89"/>
      <c r="NF44" s="89"/>
      <c r="NG44" s="89"/>
      <c r="NH44" s="89"/>
      <c r="NI44" s="89"/>
      <c r="NJ44" s="89"/>
      <c r="NK44" s="89"/>
      <c r="NL44" s="89"/>
      <c r="NM44" s="89"/>
      <c r="NN44" s="89"/>
      <c r="NO44" s="89"/>
      <c r="NP44" s="89"/>
      <c r="NQ44" s="89"/>
      <c r="NR44" s="89"/>
      <c r="NS44" s="89"/>
      <c r="NT44" s="89"/>
      <c r="NU44" s="89"/>
      <c r="NV44" s="89"/>
      <c r="NW44" s="89"/>
      <c r="NX44" s="89"/>
      <c r="NY44" s="89"/>
      <c r="NZ44" s="89"/>
      <c r="OA44" s="89"/>
      <c r="OB44" s="89"/>
      <c r="OC44" s="89"/>
      <c r="OD44" s="89"/>
      <c r="OE44" s="89"/>
      <c r="OF44" s="89"/>
      <c r="OG44" s="89"/>
      <c r="OH44" s="89"/>
      <c r="OI44" s="89"/>
      <c r="OJ44" s="89"/>
      <c r="OK44" s="89"/>
      <c r="OL44" s="89"/>
      <c r="OM44" s="89"/>
      <c r="ON44" s="89"/>
      <c r="OO44" s="89"/>
      <c r="OP44" s="89"/>
      <c r="OQ44" s="89"/>
      <c r="OR44" s="89"/>
      <c r="OS44" s="89"/>
      <c r="OT44" s="89"/>
      <c r="OU44" s="89"/>
      <c r="OV44" s="89"/>
      <c r="OW44" s="89"/>
      <c r="OX44" s="89"/>
      <c r="OY44" s="89"/>
      <c r="OZ44" s="89"/>
      <c r="PA44" s="89"/>
      <c r="PB44" s="89"/>
      <c r="PC44" s="89"/>
      <c r="PD44" s="89"/>
      <c r="PE44" s="89"/>
      <c r="PF44" s="89"/>
      <c r="PG44" s="89"/>
      <c r="PH44" s="89"/>
      <c r="PI44" s="89"/>
      <c r="PJ44" s="89"/>
      <c r="PK44" s="89"/>
      <c r="PL44" s="89"/>
      <c r="PM44" s="89"/>
      <c r="PN44" s="89"/>
      <c r="PO44" s="89"/>
      <c r="PP44" s="89"/>
      <c r="PQ44" s="89"/>
      <c r="PR44" s="89"/>
      <c r="PS44" s="89"/>
      <c r="PT44" s="89"/>
      <c r="PU44" s="89"/>
      <c r="PV44" s="89"/>
      <c r="PW44" s="89"/>
      <c r="PX44" s="89"/>
      <c r="PY44" s="89"/>
      <c r="PZ44" s="89"/>
      <c r="QA44" s="89"/>
      <c r="QB44" s="89"/>
      <c r="QC44" s="89"/>
      <c r="QD44" s="89"/>
      <c r="QE44" s="89"/>
      <c r="QF44" s="89"/>
      <c r="QG44" s="89"/>
      <c r="QH44" s="89"/>
      <c r="QI44" s="89"/>
      <c r="QJ44" s="89"/>
      <c r="QK44" s="89"/>
      <c r="QL44" s="89"/>
      <c r="QM44" s="89"/>
      <c r="QN44" s="89"/>
      <c r="QO44" s="89"/>
      <c r="QP44" s="89"/>
      <c r="QQ44" s="89"/>
      <c r="QR44" s="89"/>
      <c r="QS44" s="89"/>
      <c r="QT44" s="89"/>
      <c r="QU44" s="89"/>
      <c r="QV44" s="89"/>
      <c r="QW44" s="89"/>
      <c r="QX44" s="89"/>
      <c r="QY44" s="89"/>
      <c r="QZ44" s="89"/>
      <c r="RA44" s="89"/>
      <c r="RB44" s="89"/>
      <c r="RC44" s="89"/>
      <c r="RD44" s="89"/>
      <c r="RE44" s="89"/>
      <c r="RF44" s="89"/>
      <c r="RG44" s="89"/>
      <c r="RH44" s="89"/>
      <c r="RI44" s="89"/>
      <c r="RJ44" s="89"/>
      <c r="RK44" s="89"/>
      <c r="RL44" s="89"/>
      <c r="RM44" s="89"/>
      <c r="RN44" s="89"/>
      <c r="RO44" s="89"/>
      <c r="RP44" s="89"/>
      <c r="RQ44" s="89"/>
      <c r="RR44" s="89"/>
      <c r="RS44" s="89"/>
      <c r="RT44" s="89"/>
      <c r="RU44" s="89"/>
      <c r="RV44" s="89"/>
      <c r="RW44" s="89"/>
      <c r="RX44" s="89"/>
      <c r="RY44" s="89"/>
      <c r="RZ44" s="89"/>
      <c r="SA44" s="89"/>
      <c r="SB44" s="89"/>
      <c r="SC44" s="89"/>
      <c r="SD44" s="89"/>
      <c r="SE44" s="89"/>
      <c r="SF44" s="89"/>
      <c r="SG44" s="89"/>
      <c r="SH44" s="89"/>
      <c r="SI44" s="89"/>
      <c r="SJ44" s="89"/>
      <c r="SK44" s="89"/>
      <c r="SL44" s="89"/>
      <c r="SM44" s="89"/>
      <c r="SN44" s="89"/>
      <c r="SO44" s="89"/>
      <c r="SP44" s="89"/>
      <c r="SQ44" s="89"/>
      <c r="SR44" s="89"/>
      <c r="SS44" s="89"/>
      <c r="ST44" s="89"/>
      <c r="SU44" s="89"/>
      <c r="SV44" s="89"/>
      <c r="SW44" s="89"/>
      <c r="SX44" s="89"/>
      <c r="SY44" s="89"/>
      <c r="SZ44" s="89"/>
      <c r="TA44" s="89"/>
      <c r="TB44" s="89"/>
      <c r="TC44" s="89"/>
      <c r="TD44" s="89"/>
      <c r="TE44" s="89"/>
      <c r="TF44" s="89"/>
      <c r="TG44" s="89"/>
      <c r="TH44" s="89"/>
      <c r="TI44" s="89"/>
      <c r="TJ44" s="89"/>
      <c r="TK44" s="89"/>
      <c r="TL44" s="89"/>
      <c r="TM44" s="89"/>
      <c r="TN44" s="89"/>
      <c r="TO44" s="89"/>
      <c r="TP44" s="89"/>
      <c r="TQ44" s="89"/>
      <c r="TR44" s="89"/>
      <c r="TS44" s="89"/>
      <c r="TT44" s="89"/>
      <c r="TU44" s="89"/>
      <c r="TV44" s="89"/>
      <c r="TW44" s="89"/>
      <c r="TX44" s="89"/>
      <c r="TY44" s="89"/>
      <c r="TZ44" s="89"/>
      <c r="UA44" s="89"/>
      <c r="UB44" s="89"/>
      <c r="UC44" s="89"/>
      <c r="UD44" s="89"/>
      <c r="UE44" s="89"/>
      <c r="UF44" s="89"/>
      <c r="UG44" s="89"/>
      <c r="UH44" s="89"/>
      <c r="UI44" s="89"/>
      <c r="UJ44" s="89"/>
      <c r="UK44" s="89"/>
      <c r="UL44" s="89"/>
      <c r="UM44" s="89"/>
      <c r="UN44" s="89"/>
      <c r="UO44" s="89"/>
      <c r="UP44" s="89"/>
      <c r="UQ44" s="89"/>
      <c r="UR44" s="89"/>
      <c r="US44" s="89"/>
      <c r="UT44" s="89"/>
      <c r="UU44" s="89"/>
      <c r="UV44" s="89"/>
      <c r="UW44" s="89"/>
      <c r="UX44" s="89"/>
      <c r="UY44" s="89"/>
      <c r="UZ44" s="89"/>
      <c r="VA44" s="89"/>
      <c r="VB44" s="89"/>
      <c r="VC44" s="89"/>
      <c r="VD44" s="89"/>
      <c r="VE44" s="89"/>
      <c r="VF44" s="89"/>
      <c r="VG44" s="89"/>
      <c r="VH44" s="89"/>
      <c r="VI44" s="89"/>
      <c r="VJ44" s="89"/>
      <c r="VK44" s="89"/>
      <c r="VL44" s="89"/>
      <c r="VM44" s="89"/>
      <c r="VN44" s="89"/>
      <c r="VO44" s="89"/>
      <c r="VP44" s="89"/>
      <c r="VQ44" s="89"/>
      <c r="VR44" s="89"/>
      <c r="VS44" s="89"/>
      <c r="VT44" s="89"/>
      <c r="VU44" s="89"/>
      <c r="VV44" s="89"/>
      <c r="VW44" s="89"/>
      <c r="VX44" s="89"/>
      <c r="VY44" s="89"/>
      <c r="VZ44" s="89"/>
      <c r="WA44" s="89"/>
      <c r="WB44" s="89"/>
      <c r="WC44" s="89"/>
      <c r="WD44" s="89"/>
      <c r="WE44" s="89"/>
      <c r="WF44" s="89"/>
      <c r="WG44" s="89"/>
      <c r="WH44" s="89"/>
      <c r="WI44" s="89"/>
      <c r="WJ44" s="89"/>
      <c r="WK44" s="89"/>
      <c r="WL44" s="89"/>
      <c r="WM44" s="89"/>
      <c r="WN44" s="89"/>
      <c r="WO44" s="89"/>
      <c r="WP44" s="89"/>
      <c r="WQ44" s="89"/>
      <c r="WR44" s="89"/>
      <c r="WS44" s="89"/>
      <c r="WT44" s="89"/>
      <c r="WU44" s="89"/>
      <c r="WV44" s="89"/>
      <c r="WW44" s="89"/>
      <c r="WX44" s="89"/>
      <c r="WY44" s="89"/>
      <c r="WZ44" s="89"/>
      <c r="XA44" s="89"/>
      <c r="XB44" s="89"/>
      <c r="XC44" s="89"/>
      <c r="XD44" s="89"/>
      <c r="XE44" s="89"/>
      <c r="XF44" s="89"/>
      <c r="XG44" s="89"/>
      <c r="XH44" s="89"/>
      <c r="XI44" s="89"/>
      <c r="XJ44" s="89"/>
      <c r="XK44" s="89"/>
      <c r="XL44" s="89"/>
      <c r="XM44" s="89"/>
      <c r="XN44" s="89"/>
      <c r="XO44" s="89"/>
      <c r="XP44" s="89"/>
      <c r="XQ44" s="89"/>
      <c r="XR44" s="89"/>
      <c r="XS44" s="89"/>
      <c r="XT44" s="89"/>
      <c r="XU44" s="89"/>
      <c r="XV44" s="89"/>
      <c r="XW44" s="89"/>
      <c r="XX44" s="89"/>
      <c r="XY44" s="89"/>
      <c r="XZ44" s="89"/>
      <c r="YA44" s="89"/>
      <c r="YB44" s="89"/>
      <c r="YC44" s="89"/>
      <c r="YD44" s="89"/>
      <c r="YE44" s="89"/>
      <c r="YF44" s="89"/>
      <c r="YG44" s="89"/>
      <c r="YH44" s="89"/>
      <c r="YI44" s="89"/>
      <c r="YJ44" s="89"/>
      <c r="YK44" s="89"/>
      <c r="YL44" s="89"/>
      <c r="YM44" s="89"/>
      <c r="YN44" s="89"/>
      <c r="YO44" s="89"/>
      <c r="YP44" s="89"/>
      <c r="YQ44" s="89"/>
      <c r="YR44" s="89"/>
      <c r="YS44" s="89"/>
      <c r="YT44" s="89"/>
      <c r="YU44" s="89"/>
      <c r="YV44" s="89"/>
      <c r="YW44" s="89"/>
      <c r="YX44" s="89"/>
      <c r="YY44" s="89"/>
      <c r="YZ44" s="89"/>
      <c r="ZA44" s="89"/>
      <c r="ZB44" s="89"/>
      <c r="ZC44" s="89"/>
      <c r="ZD44" s="89"/>
      <c r="ZE44" s="89"/>
      <c r="ZF44" s="89"/>
      <c r="ZG44" s="89"/>
      <c r="ZH44" s="89"/>
      <c r="ZI44" s="89"/>
      <c r="ZJ44" s="89"/>
      <c r="ZK44" s="89"/>
      <c r="ZL44" s="89"/>
      <c r="ZM44" s="89"/>
      <c r="ZN44" s="89"/>
      <c r="ZO44" s="89"/>
      <c r="ZP44" s="89"/>
      <c r="ZQ44" s="89"/>
      <c r="ZR44" s="89"/>
      <c r="ZS44" s="89"/>
      <c r="ZT44" s="89"/>
      <c r="ZU44" s="89"/>
      <c r="ZV44" s="89"/>
      <c r="ZW44" s="89"/>
      <c r="ZX44" s="89"/>
      <c r="ZY44" s="89"/>
      <c r="ZZ44" s="89"/>
      <c r="AAA44" s="89"/>
      <c r="AAB44" s="89"/>
      <c r="AAC44" s="89"/>
      <c r="AAD44" s="89"/>
      <c r="AAE44" s="89"/>
      <c r="AAF44" s="89"/>
      <c r="AAG44" s="89"/>
      <c r="AAH44" s="89"/>
      <c r="AAI44" s="89"/>
      <c r="AAJ44" s="89"/>
      <c r="AAK44" s="89"/>
      <c r="AAL44" s="89"/>
      <c r="AAM44" s="89"/>
      <c r="AAN44" s="89"/>
      <c r="AAO44" s="89"/>
      <c r="AAP44" s="89"/>
      <c r="AAQ44" s="89"/>
      <c r="AAR44" s="89"/>
      <c r="AAS44" s="89"/>
      <c r="AAT44" s="89"/>
      <c r="AAU44" s="89"/>
      <c r="AAV44" s="89"/>
      <c r="AAW44" s="89"/>
      <c r="AAX44" s="89"/>
      <c r="AAY44" s="89"/>
      <c r="AAZ44" s="89"/>
      <c r="ABA44" s="89"/>
      <c r="ABB44" s="89"/>
      <c r="ABC44" s="89"/>
      <c r="ABD44" s="89"/>
      <c r="ABE44" s="89"/>
      <c r="ABF44" s="89"/>
      <c r="ABG44" s="89"/>
      <c r="ABH44" s="89"/>
      <c r="ABI44" s="89"/>
      <c r="ABJ44" s="89"/>
      <c r="ABK44" s="89"/>
      <c r="ABL44" s="89"/>
      <c r="ABM44" s="89"/>
      <c r="ABN44" s="89"/>
      <c r="ABO44" s="89"/>
      <c r="ABP44" s="89"/>
      <c r="ABQ44" s="89"/>
      <c r="ABR44" s="89"/>
      <c r="ABS44" s="89"/>
      <c r="ABT44" s="89"/>
      <c r="ABU44" s="89"/>
      <c r="ABV44" s="89"/>
      <c r="ABW44" s="89"/>
      <c r="ABX44" s="89"/>
      <c r="ABY44" s="89"/>
      <c r="ABZ44" s="89"/>
      <c r="ACA44" s="89"/>
      <c r="ACB44" s="89"/>
      <c r="ACC44" s="89"/>
      <c r="ACD44" s="89"/>
      <c r="ACE44" s="89"/>
      <c r="ACF44" s="89"/>
      <c r="ACG44" s="89"/>
      <c r="ACH44" s="89"/>
      <c r="ACI44" s="89"/>
      <c r="ACJ44" s="89"/>
      <c r="ACK44" s="89"/>
      <c r="ACL44" s="89"/>
      <c r="ACM44" s="89"/>
      <c r="ACN44" s="89"/>
      <c r="ACO44" s="89"/>
      <c r="ACP44" s="89"/>
      <c r="ACQ44" s="89"/>
      <c r="ACR44" s="89"/>
      <c r="ACS44" s="89"/>
      <c r="ACT44" s="89"/>
      <c r="ACU44" s="89"/>
      <c r="ACV44" s="89"/>
      <c r="ACW44" s="89"/>
      <c r="ACX44" s="89"/>
      <c r="ACY44" s="89"/>
      <c r="ACZ44" s="89"/>
      <c r="ADA44" s="89"/>
      <c r="ADB44" s="89"/>
      <c r="ADC44" s="89"/>
      <c r="ADD44" s="89"/>
      <c r="ADE44" s="89"/>
      <c r="ADF44" s="89"/>
      <c r="ADG44" s="89"/>
      <c r="ADH44" s="89"/>
      <c r="ADI44" s="89"/>
      <c r="ADJ44" s="89"/>
      <c r="ADK44" s="89"/>
      <c r="ADL44" s="89"/>
      <c r="ADM44" s="89"/>
      <c r="ADN44" s="89"/>
      <c r="ADO44" s="89"/>
      <c r="ADP44" s="89"/>
      <c r="ADQ44" s="89"/>
      <c r="ADR44" s="89"/>
      <c r="ADS44" s="89"/>
      <c r="ADT44" s="89"/>
      <c r="ADU44" s="89"/>
      <c r="ADV44" s="89"/>
      <c r="ADW44" s="89"/>
      <c r="ADX44" s="89"/>
      <c r="ADY44" s="89"/>
      <c r="ADZ44" s="89"/>
      <c r="AEA44" s="89"/>
      <c r="AEB44" s="89"/>
      <c r="AEC44" s="89"/>
      <c r="AED44" s="89"/>
      <c r="AEE44" s="89"/>
      <c r="AEF44" s="89"/>
      <c r="AEG44" s="89"/>
      <c r="AEH44" s="89"/>
      <c r="AEI44" s="89"/>
      <c r="AEJ44" s="89"/>
      <c r="AEK44" s="89"/>
      <c r="AEL44" s="89"/>
      <c r="AEM44" s="89"/>
      <c r="AEN44" s="89"/>
      <c r="AEO44" s="89"/>
      <c r="AEP44" s="89"/>
      <c r="AEQ44" s="89"/>
      <c r="AER44" s="89"/>
      <c r="AES44" s="89"/>
      <c r="AET44" s="89"/>
      <c r="AEU44" s="89"/>
      <c r="AEV44" s="89"/>
      <c r="AEW44" s="89"/>
      <c r="AEX44" s="89"/>
      <c r="AEY44" s="89"/>
      <c r="AEZ44" s="89"/>
      <c r="AFA44" s="89"/>
      <c r="AFB44" s="89"/>
      <c r="AFC44" s="89"/>
      <c r="AFD44" s="89"/>
      <c r="AFE44" s="89"/>
      <c r="AFF44" s="89"/>
      <c r="AFG44" s="89"/>
      <c r="AFH44" s="89"/>
      <c r="AFI44" s="89"/>
      <c r="AFJ44" s="89"/>
      <c r="AFK44" s="89"/>
      <c r="AFL44" s="89"/>
      <c r="AFM44" s="89"/>
      <c r="AFN44" s="89"/>
      <c r="AFO44" s="89"/>
      <c r="AFP44" s="89"/>
      <c r="AFQ44" s="89"/>
      <c r="AFR44" s="89"/>
      <c r="AFS44" s="89"/>
      <c r="AFT44" s="89"/>
      <c r="AFU44" s="89"/>
      <c r="AFV44" s="89"/>
      <c r="AFW44" s="89"/>
      <c r="AFX44" s="89"/>
      <c r="AFY44" s="89"/>
      <c r="AFZ44" s="89"/>
      <c r="AGA44" s="89"/>
      <c r="AGB44" s="89"/>
      <c r="AGC44" s="89"/>
      <c r="AGD44" s="89"/>
      <c r="AGE44" s="89"/>
      <c r="AGF44" s="89"/>
      <c r="AGG44" s="89"/>
      <c r="AGH44" s="89"/>
      <c r="AGI44" s="89"/>
      <c r="AGJ44" s="89"/>
      <c r="AGK44" s="89"/>
      <c r="AGL44" s="89"/>
      <c r="AGM44" s="89"/>
      <c r="AGN44" s="89"/>
      <c r="AGO44" s="89"/>
      <c r="AGP44" s="89"/>
      <c r="AGQ44" s="89"/>
      <c r="AGR44" s="89"/>
      <c r="AGS44" s="89"/>
      <c r="AGT44" s="89"/>
      <c r="AGU44" s="89"/>
      <c r="AGV44" s="89"/>
      <c r="AGW44" s="89"/>
      <c r="AGX44" s="89"/>
      <c r="AGY44" s="89"/>
      <c r="AGZ44" s="89"/>
      <c r="AHA44" s="89"/>
      <c r="AHB44" s="89"/>
      <c r="AHC44" s="89"/>
      <c r="AHD44" s="89"/>
      <c r="AHE44" s="89"/>
      <c r="AHF44" s="89"/>
      <c r="AHG44" s="89"/>
      <c r="AHH44" s="89"/>
      <c r="AHI44" s="89"/>
      <c r="AHJ44" s="89"/>
      <c r="AHK44" s="89"/>
      <c r="AHL44" s="89"/>
      <c r="AHM44" s="89"/>
      <c r="AHN44" s="89"/>
      <c r="AHO44" s="89"/>
      <c r="AHP44" s="89"/>
      <c r="AHQ44" s="89"/>
      <c r="AHR44" s="89"/>
      <c r="AHS44" s="89"/>
      <c r="AHT44" s="89"/>
      <c r="AHU44" s="89"/>
      <c r="AHV44" s="89"/>
      <c r="AHW44" s="89"/>
      <c r="AHX44" s="89"/>
      <c r="AHY44" s="89"/>
      <c r="AHZ44" s="89"/>
      <c r="AIA44" s="89"/>
      <c r="AIB44" s="89"/>
      <c r="AIC44" s="89"/>
      <c r="AID44" s="89"/>
      <c r="AIE44" s="89"/>
      <c r="AIF44" s="89"/>
      <c r="AIG44" s="89"/>
      <c r="AIH44" s="89"/>
      <c r="AII44" s="89"/>
      <c r="AIJ44" s="89"/>
      <c r="AIK44" s="89"/>
      <c r="AIL44" s="89"/>
      <c r="AIM44" s="89"/>
      <c r="AIN44" s="89"/>
      <c r="AIO44" s="89"/>
      <c r="AIP44" s="89"/>
      <c r="AIQ44" s="89"/>
      <c r="AIR44" s="89"/>
      <c r="AIS44" s="89"/>
      <c r="AIT44" s="89"/>
      <c r="AIU44" s="89"/>
      <c r="AIV44" s="89"/>
      <c r="AIW44" s="89"/>
      <c r="AIX44" s="89"/>
      <c r="AIY44" s="89"/>
      <c r="AIZ44" s="89"/>
      <c r="AJA44" s="89"/>
      <c r="AJB44" s="89"/>
      <c r="AJC44" s="89"/>
      <c r="AJD44" s="89"/>
      <c r="AJE44" s="89"/>
      <c r="AJF44" s="89"/>
      <c r="AJG44" s="89"/>
      <c r="AJH44" s="89"/>
      <c r="AJI44" s="89"/>
      <c r="AJJ44" s="89"/>
      <c r="AJK44" s="89"/>
      <c r="AJL44" s="89"/>
      <c r="AJM44" s="89"/>
      <c r="AJN44" s="89"/>
      <c r="AJO44" s="89"/>
      <c r="AJP44" s="89"/>
      <c r="AJQ44" s="89"/>
      <c r="AJR44" s="89"/>
      <c r="AJS44" s="89"/>
      <c r="AJT44" s="89"/>
      <c r="AJU44" s="89"/>
      <c r="AJV44" s="89"/>
      <c r="AJW44" s="89"/>
      <c r="AJX44" s="89"/>
      <c r="AJY44" s="89"/>
      <c r="AJZ44" s="89"/>
      <c r="AKA44" s="89"/>
      <c r="AKB44" s="89"/>
      <c r="AKC44" s="89"/>
      <c r="AKD44" s="89"/>
      <c r="AKE44" s="89"/>
      <c r="AKF44" s="89"/>
      <c r="AKG44" s="89"/>
      <c r="AKH44" s="89"/>
      <c r="AKI44" s="89"/>
      <c r="AKJ44" s="89"/>
      <c r="AKK44" s="89"/>
      <c r="AKL44" s="89"/>
      <c r="AKM44" s="89"/>
      <c r="AKN44" s="89"/>
      <c r="AKO44" s="89"/>
      <c r="AKP44" s="89"/>
      <c r="AKQ44" s="89"/>
      <c r="AKR44" s="89"/>
      <c r="AKS44" s="89"/>
      <c r="AKT44" s="89"/>
      <c r="AKU44" s="89"/>
      <c r="AKV44" s="89"/>
      <c r="AKW44" s="89"/>
      <c r="AKX44" s="89"/>
      <c r="AKY44" s="89"/>
      <c r="AKZ44" s="89"/>
      <c r="ALA44" s="89"/>
      <c r="ALB44" s="89"/>
      <c r="ALC44" s="89"/>
      <c r="ALD44" s="89"/>
      <c r="ALE44" s="89"/>
      <c r="ALF44" s="89"/>
      <c r="ALG44" s="89"/>
      <c r="ALH44" s="89"/>
      <c r="ALI44" s="89"/>
      <c r="ALJ44" s="89"/>
      <c r="ALK44" s="89"/>
      <c r="ALL44" s="89"/>
      <c r="ALM44" s="89"/>
      <c r="ALN44" s="89"/>
      <c r="ALO44" s="89"/>
      <c r="ALP44" s="89"/>
      <c r="ALQ44" s="89"/>
      <c r="ALR44" s="89"/>
      <c r="ALS44" s="89"/>
      <c r="ALT44" s="89"/>
      <c r="ALU44" s="89"/>
      <c r="ALV44" s="89"/>
      <c r="ALW44" s="89"/>
    </row>
    <row r="45" spans="1:1011" ht="14.25"/>
    <row r="46" spans="1:1011" ht="14.25">
      <c r="A46" s="87"/>
      <c r="B46" s="89"/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89"/>
      <c r="AR46" s="89"/>
      <c r="AS46" s="89"/>
      <c r="AT46" s="89"/>
      <c r="AU46" s="89"/>
      <c r="AV46" s="89"/>
      <c r="AW46" s="89"/>
      <c r="AX46" s="89"/>
      <c r="AY46" s="89"/>
      <c r="AZ46" s="89"/>
      <c r="BA46" s="89"/>
      <c r="BB46" s="89"/>
      <c r="BC46" s="89"/>
      <c r="BD46" s="89"/>
      <c r="BE46" s="89"/>
      <c r="BF46" s="89"/>
      <c r="BG46" s="89"/>
      <c r="BH46" s="89"/>
      <c r="BI46" s="89"/>
      <c r="BJ46" s="89"/>
      <c r="BK46" s="89"/>
      <c r="BL46" s="89"/>
      <c r="BM46" s="89"/>
      <c r="BN46" s="89"/>
      <c r="BO46" s="89"/>
      <c r="BP46" s="89"/>
      <c r="BQ46" s="89"/>
      <c r="BR46" s="89"/>
      <c r="BS46" s="89"/>
      <c r="BT46" s="89"/>
      <c r="BU46" s="89"/>
      <c r="BV46" s="89"/>
      <c r="BW46" s="89"/>
      <c r="BX46" s="89"/>
      <c r="BY46" s="89"/>
      <c r="BZ46" s="89"/>
      <c r="CA46" s="89"/>
      <c r="CB46" s="89"/>
      <c r="CC46" s="89"/>
      <c r="CD46" s="89"/>
      <c r="CE46" s="89"/>
      <c r="CF46" s="89"/>
      <c r="CG46" s="89"/>
      <c r="CH46" s="89"/>
      <c r="CI46" s="89"/>
      <c r="CJ46" s="89"/>
      <c r="CK46" s="89"/>
      <c r="CL46" s="89"/>
      <c r="CM46" s="89"/>
      <c r="CN46" s="89"/>
      <c r="CO46" s="89"/>
      <c r="CP46" s="89"/>
      <c r="CQ46" s="89"/>
      <c r="CR46" s="89"/>
      <c r="CS46" s="89"/>
      <c r="CT46" s="89"/>
      <c r="CU46" s="89"/>
      <c r="CV46" s="89"/>
      <c r="CW46" s="89"/>
      <c r="CX46" s="89"/>
      <c r="CY46" s="89"/>
      <c r="CZ46" s="89"/>
      <c r="DA46" s="89"/>
      <c r="DB46" s="89"/>
      <c r="DC46" s="89"/>
      <c r="DD46" s="89"/>
      <c r="DE46" s="89"/>
      <c r="DF46" s="89"/>
      <c r="DG46" s="89"/>
      <c r="DH46" s="89"/>
      <c r="DI46" s="89"/>
      <c r="DJ46" s="89"/>
      <c r="DK46" s="89"/>
      <c r="DL46" s="89"/>
      <c r="DM46" s="89"/>
      <c r="DN46" s="89"/>
      <c r="DO46" s="89"/>
      <c r="DP46" s="89"/>
      <c r="DQ46" s="89"/>
      <c r="DR46" s="89"/>
      <c r="DS46" s="89"/>
      <c r="DT46" s="89"/>
      <c r="DU46" s="89"/>
      <c r="DV46" s="89"/>
      <c r="DW46" s="89"/>
      <c r="DX46" s="89"/>
      <c r="DY46" s="89"/>
      <c r="DZ46" s="89"/>
      <c r="EA46" s="89"/>
      <c r="EB46" s="89"/>
      <c r="EC46" s="89"/>
      <c r="ED46" s="89"/>
      <c r="EE46" s="89"/>
      <c r="EF46" s="89"/>
      <c r="EG46" s="89"/>
      <c r="EH46" s="89"/>
      <c r="EI46" s="89"/>
      <c r="EJ46" s="89"/>
      <c r="EK46" s="89"/>
      <c r="EL46" s="89"/>
      <c r="EM46" s="89"/>
      <c r="EN46" s="89"/>
      <c r="EO46" s="89"/>
      <c r="EP46" s="89"/>
      <c r="EQ46" s="89"/>
      <c r="ER46" s="89"/>
      <c r="ES46" s="89"/>
      <c r="ET46" s="89"/>
      <c r="EU46" s="89"/>
      <c r="EV46" s="89"/>
      <c r="EW46" s="89"/>
      <c r="EX46" s="89"/>
      <c r="EY46" s="89"/>
      <c r="EZ46" s="89"/>
      <c r="FA46" s="89"/>
      <c r="FB46" s="89"/>
      <c r="FC46" s="89"/>
      <c r="FD46" s="89"/>
      <c r="FE46" s="89"/>
      <c r="FF46" s="89"/>
      <c r="FG46" s="89"/>
      <c r="FH46" s="89"/>
      <c r="FI46" s="89"/>
      <c r="FJ46" s="89"/>
      <c r="FK46" s="89"/>
      <c r="FL46" s="89"/>
      <c r="FM46" s="89"/>
      <c r="FN46" s="89"/>
      <c r="FO46" s="89"/>
      <c r="FP46" s="89"/>
      <c r="FQ46" s="89"/>
      <c r="FR46" s="89"/>
      <c r="FS46" s="89"/>
      <c r="FT46" s="89"/>
      <c r="FU46" s="89"/>
      <c r="FV46" s="89"/>
      <c r="FW46" s="89"/>
      <c r="FX46" s="89"/>
      <c r="FY46" s="89"/>
      <c r="FZ46" s="89"/>
      <c r="GA46" s="89"/>
      <c r="GB46" s="89"/>
      <c r="GC46" s="89"/>
      <c r="GD46" s="89"/>
      <c r="GE46" s="89"/>
      <c r="GF46" s="89"/>
      <c r="GG46" s="89"/>
      <c r="GH46" s="89"/>
      <c r="GI46" s="89"/>
      <c r="GJ46" s="89"/>
      <c r="GK46" s="89"/>
      <c r="GL46" s="89"/>
      <c r="GM46" s="89"/>
      <c r="GN46" s="89"/>
      <c r="GO46" s="89"/>
      <c r="GP46" s="89"/>
      <c r="GQ46" s="89"/>
      <c r="GR46" s="89"/>
      <c r="GS46" s="89"/>
      <c r="GT46" s="89"/>
      <c r="GU46" s="89"/>
      <c r="GV46" s="89"/>
      <c r="GW46" s="89"/>
      <c r="GX46" s="89"/>
      <c r="GY46" s="89"/>
      <c r="GZ46" s="89"/>
      <c r="HA46" s="89"/>
      <c r="HB46" s="89"/>
      <c r="HC46" s="89"/>
      <c r="HD46" s="89"/>
      <c r="HE46" s="89"/>
      <c r="HF46" s="89"/>
      <c r="HG46" s="89"/>
      <c r="HH46" s="89"/>
      <c r="HI46" s="89"/>
      <c r="HJ46" s="89"/>
      <c r="HK46" s="89"/>
      <c r="HL46" s="89"/>
      <c r="HM46" s="89"/>
      <c r="HN46" s="89"/>
      <c r="HO46" s="89"/>
      <c r="HP46" s="89"/>
      <c r="HQ46" s="89"/>
      <c r="HR46" s="89"/>
      <c r="HS46" s="89"/>
      <c r="HT46" s="89"/>
      <c r="HU46" s="89"/>
      <c r="HV46" s="89"/>
      <c r="HW46" s="89"/>
      <c r="HX46" s="89"/>
      <c r="HY46" s="89"/>
      <c r="HZ46" s="89"/>
      <c r="IA46" s="89"/>
      <c r="IB46" s="89"/>
      <c r="IC46" s="89"/>
      <c r="ID46" s="89"/>
      <c r="IE46" s="89"/>
      <c r="IF46" s="89"/>
      <c r="IG46" s="89"/>
      <c r="IH46" s="89"/>
      <c r="II46" s="89"/>
      <c r="IJ46" s="89"/>
      <c r="IK46" s="89"/>
      <c r="IL46" s="89"/>
      <c r="IM46" s="89"/>
      <c r="IN46" s="89"/>
      <c r="IO46" s="89"/>
      <c r="IP46" s="89"/>
      <c r="IQ46" s="89"/>
      <c r="IR46" s="89"/>
      <c r="IS46" s="89"/>
      <c r="IT46" s="89"/>
      <c r="IU46" s="89"/>
      <c r="IV46" s="89"/>
      <c r="IW46" s="89"/>
      <c r="IX46" s="89"/>
      <c r="IY46" s="89"/>
      <c r="IZ46" s="89"/>
      <c r="JA46" s="89"/>
      <c r="JB46" s="89"/>
      <c r="JC46" s="89"/>
      <c r="JD46" s="89"/>
      <c r="JE46" s="89"/>
      <c r="JF46" s="89"/>
      <c r="JG46" s="89"/>
      <c r="JH46" s="89"/>
      <c r="JI46" s="89"/>
      <c r="JJ46" s="89"/>
      <c r="JK46" s="89"/>
      <c r="JL46" s="89"/>
      <c r="JM46" s="89"/>
      <c r="JN46" s="89"/>
      <c r="JO46" s="89"/>
      <c r="JP46" s="89"/>
      <c r="JQ46" s="89"/>
      <c r="JR46" s="89"/>
      <c r="JS46" s="89"/>
      <c r="JT46" s="89"/>
      <c r="JU46" s="89"/>
      <c r="JV46" s="89"/>
      <c r="JW46" s="89"/>
      <c r="JX46" s="89"/>
      <c r="JY46" s="89"/>
      <c r="JZ46" s="89"/>
      <c r="KA46" s="89"/>
      <c r="KB46" s="89"/>
      <c r="KC46" s="89"/>
      <c r="KD46" s="89"/>
      <c r="KE46" s="89"/>
      <c r="KF46" s="89"/>
      <c r="KG46" s="89"/>
      <c r="KH46" s="89"/>
      <c r="KI46" s="89"/>
      <c r="KJ46" s="89"/>
      <c r="KK46" s="89"/>
      <c r="KL46" s="89"/>
      <c r="KM46" s="89"/>
      <c r="KN46" s="89"/>
      <c r="KO46" s="89"/>
      <c r="KP46" s="89"/>
      <c r="KQ46" s="89"/>
      <c r="KR46" s="89"/>
      <c r="KS46" s="89"/>
      <c r="KT46" s="89"/>
      <c r="KU46" s="89"/>
      <c r="KV46" s="89"/>
      <c r="KW46" s="89"/>
      <c r="KX46" s="89"/>
      <c r="KY46" s="89"/>
      <c r="KZ46" s="89"/>
      <c r="LA46" s="89"/>
      <c r="LB46" s="89"/>
      <c r="LC46" s="89"/>
      <c r="LD46" s="89"/>
      <c r="LE46" s="89"/>
      <c r="LF46" s="89"/>
      <c r="LG46" s="89"/>
      <c r="LH46" s="89"/>
      <c r="LI46" s="89"/>
      <c r="LJ46" s="89"/>
      <c r="LK46" s="89"/>
      <c r="LL46" s="89"/>
      <c r="LM46" s="89"/>
      <c r="LN46" s="89"/>
      <c r="LO46" s="89"/>
      <c r="LP46" s="89"/>
      <c r="LQ46" s="89"/>
      <c r="LR46" s="89"/>
      <c r="LS46" s="89"/>
      <c r="LT46" s="89"/>
      <c r="LU46" s="89"/>
      <c r="LV46" s="89"/>
      <c r="LW46" s="89"/>
      <c r="LX46" s="89"/>
      <c r="LY46" s="89"/>
      <c r="LZ46" s="89"/>
      <c r="MA46" s="89"/>
      <c r="MB46" s="89"/>
      <c r="MC46" s="89"/>
      <c r="MD46" s="89"/>
      <c r="ME46" s="89"/>
      <c r="MF46" s="89"/>
      <c r="MG46" s="89"/>
      <c r="MH46" s="89"/>
      <c r="MI46" s="89"/>
      <c r="MJ46" s="89"/>
      <c r="MK46" s="89"/>
      <c r="ML46" s="89"/>
      <c r="MM46" s="89"/>
      <c r="MN46" s="89"/>
      <c r="MO46" s="89"/>
      <c r="MP46" s="89"/>
      <c r="MQ46" s="89"/>
      <c r="MR46" s="89"/>
      <c r="MS46" s="89"/>
      <c r="MT46" s="89"/>
      <c r="MU46" s="89"/>
      <c r="MV46" s="89"/>
      <c r="MW46" s="89"/>
      <c r="MX46" s="89"/>
      <c r="MY46" s="89"/>
      <c r="MZ46" s="89"/>
      <c r="NA46" s="89"/>
      <c r="NB46" s="89"/>
      <c r="NC46" s="89"/>
      <c r="ND46" s="89"/>
      <c r="NE46" s="89"/>
      <c r="NF46" s="89"/>
      <c r="NG46" s="89"/>
      <c r="NH46" s="89"/>
      <c r="NI46" s="89"/>
      <c r="NJ46" s="89"/>
      <c r="NK46" s="89"/>
      <c r="NL46" s="89"/>
      <c r="NM46" s="89"/>
      <c r="NN46" s="89"/>
      <c r="NO46" s="89"/>
      <c r="NP46" s="89"/>
      <c r="NQ46" s="89"/>
      <c r="NR46" s="89"/>
      <c r="NS46" s="89"/>
      <c r="NT46" s="89"/>
      <c r="NU46" s="89"/>
      <c r="NV46" s="89"/>
      <c r="NW46" s="89"/>
      <c r="NX46" s="89"/>
      <c r="NY46" s="89"/>
      <c r="NZ46" s="89"/>
      <c r="OA46" s="89"/>
      <c r="OB46" s="89"/>
      <c r="OC46" s="89"/>
      <c r="OD46" s="89"/>
      <c r="OE46" s="89"/>
      <c r="OF46" s="89"/>
      <c r="OG46" s="89"/>
      <c r="OH46" s="89"/>
      <c r="OI46" s="89"/>
      <c r="OJ46" s="89"/>
      <c r="OK46" s="89"/>
      <c r="OL46" s="89"/>
      <c r="OM46" s="89"/>
      <c r="ON46" s="89"/>
      <c r="OO46" s="89"/>
      <c r="OP46" s="89"/>
      <c r="OQ46" s="89"/>
      <c r="OR46" s="89"/>
      <c r="OS46" s="89"/>
      <c r="OT46" s="89"/>
      <c r="OU46" s="89"/>
      <c r="OV46" s="89"/>
      <c r="OW46" s="89"/>
      <c r="OX46" s="89"/>
      <c r="OY46" s="89"/>
      <c r="OZ46" s="89"/>
      <c r="PA46" s="89"/>
      <c r="PB46" s="89"/>
      <c r="PC46" s="89"/>
      <c r="PD46" s="89"/>
      <c r="PE46" s="89"/>
      <c r="PF46" s="89"/>
      <c r="PG46" s="89"/>
      <c r="PH46" s="89"/>
      <c r="PI46" s="89"/>
      <c r="PJ46" s="89"/>
      <c r="PK46" s="89"/>
      <c r="PL46" s="89"/>
      <c r="PM46" s="89"/>
      <c r="PN46" s="89"/>
      <c r="PO46" s="89"/>
      <c r="PP46" s="89"/>
      <c r="PQ46" s="89"/>
      <c r="PR46" s="89"/>
      <c r="PS46" s="89"/>
      <c r="PT46" s="89"/>
      <c r="PU46" s="89"/>
      <c r="PV46" s="89"/>
      <c r="PW46" s="89"/>
      <c r="PX46" s="89"/>
      <c r="PY46" s="89"/>
      <c r="PZ46" s="89"/>
      <c r="QA46" s="89"/>
      <c r="QB46" s="89"/>
      <c r="QC46" s="89"/>
      <c r="QD46" s="89"/>
      <c r="QE46" s="89"/>
      <c r="QF46" s="89"/>
      <c r="QG46" s="89"/>
      <c r="QH46" s="89"/>
      <c r="QI46" s="89"/>
      <c r="QJ46" s="89"/>
      <c r="QK46" s="89"/>
      <c r="QL46" s="89"/>
      <c r="QM46" s="89"/>
      <c r="QN46" s="89"/>
      <c r="QO46" s="89"/>
      <c r="QP46" s="89"/>
      <c r="QQ46" s="89"/>
      <c r="QR46" s="89"/>
      <c r="QS46" s="89"/>
      <c r="QT46" s="89"/>
      <c r="QU46" s="89"/>
      <c r="QV46" s="89"/>
      <c r="QW46" s="89"/>
      <c r="QX46" s="89"/>
      <c r="QY46" s="89"/>
      <c r="QZ46" s="89"/>
      <c r="RA46" s="89"/>
      <c r="RB46" s="89"/>
      <c r="RC46" s="89"/>
      <c r="RD46" s="89"/>
      <c r="RE46" s="89"/>
      <c r="RF46" s="89"/>
      <c r="RG46" s="89"/>
      <c r="RH46" s="89"/>
      <c r="RI46" s="89"/>
      <c r="RJ46" s="89"/>
      <c r="RK46" s="89"/>
      <c r="RL46" s="89"/>
      <c r="RM46" s="89"/>
      <c r="RN46" s="89"/>
      <c r="RO46" s="89"/>
      <c r="RP46" s="89"/>
      <c r="RQ46" s="89"/>
      <c r="RR46" s="89"/>
      <c r="RS46" s="89"/>
      <c r="RT46" s="89"/>
      <c r="RU46" s="89"/>
      <c r="RV46" s="89"/>
      <c r="RW46" s="89"/>
      <c r="RX46" s="89"/>
      <c r="RY46" s="89"/>
      <c r="RZ46" s="89"/>
      <c r="SA46" s="89"/>
      <c r="SB46" s="89"/>
      <c r="SC46" s="89"/>
      <c r="SD46" s="89"/>
      <c r="SE46" s="89"/>
      <c r="SF46" s="89"/>
      <c r="SG46" s="89"/>
      <c r="SH46" s="89"/>
      <c r="SI46" s="89"/>
      <c r="SJ46" s="89"/>
      <c r="SK46" s="89"/>
      <c r="SL46" s="89"/>
      <c r="SM46" s="89"/>
      <c r="SN46" s="89"/>
      <c r="SO46" s="89"/>
      <c r="SP46" s="89"/>
      <c r="SQ46" s="89"/>
      <c r="SR46" s="89"/>
      <c r="SS46" s="89"/>
      <c r="ST46" s="89"/>
      <c r="SU46" s="89"/>
      <c r="SV46" s="89"/>
      <c r="SW46" s="89"/>
      <c r="SX46" s="89"/>
      <c r="SY46" s="89"/>
      <c r="SZ46" s="89"/>
      <c r="TA46" s="89"/>
      <c r="TB46" s="89"/>
      <c r="TC46" s="89"/>
      <c r="TD46" s="89"/>
      <c r="TE46" s="89"/>
      <c r="TF46" s="89"/>
      <c r="TG46" s="89"/>
      <c r="TH46" s="89"/>
      <c r="TI46" s="89"/>
      <c r="TJ46" s="89"/>
      <c r="TK46" s="89"/>
      <c r="TL46" s="89"/>
      <c r="TM46" s="89"/>
      <c r="TN46" s="89"/>
      <c r="TO46" s="89"/>
      <c r="TP46" s="89"/>
      <c r="TQ46" s="89"/>
      <c r="TR46" s="89"/>
      <c r="TS46" s="89"/>
      <c r="TT46" s="89"/>
      <c r="TU46" s="89"/>
      <c r="TV46" s="89"/>
      <c r="TW46" s="89"/>
      <c r="TX46" s="89"/>
      <c r="TY46" s="89"/>
      <c r="TZ46" s="89"/>
      <c r="UA46" s="89"/>
      <c r="UB46" s="89"/>
      <c r="UC46" s="89"/>
      <c r="UD46" s="89"/>
      <c r="UE46" s="89"/>
      <c r="UF46" s="89"/>
      <c r="UG46" s="89"/>
      <c r="UH46" s="89"/>
      <c r="UI46" s="89"/>
      <c r="UJ46" s="89"/>
      <c r="UK46" s="89"/>
      <c r="UL46" s="89"/>
      <c r="UM46" s="89"/>
      <c r="UN46" s="89"/>
      <c r="UO46" s="89"/>
      <c r="UP46" s="89"/>
      <c r="UQ46" s="89"/>
      <c r="UR46" s="89"/>
      <c r="US46" s="89"/>
      <c r="UT46" s="89"/>
      <c r="UU46" s="89"/>
      <c r="UV46" s="89"/>
      <c r="UW46" s="89"/>
      <c r="UX46" s="89"/>
      <c r="UY46" s="89"/>
      <c r="UZ46" s="89"/>
      <c r="VA46" s="89"/>
      <c r="VB46" s="89"/>
      <c r="VC46" s="89"/>
      <c r="VD46" s="89"/>
      <c r="VE46" s="89"/>
      <c r="VF46" s="89"/>
      <c r="VG46" s="89"/>
      <c r="VH46" s="89"/>
      <c r="VI46" s="89"/>
      <c r="VJ46" s="89"/>
      <c r="VK46" s="89"/>
      <c r="VL46" s="89"/>
      <c r="VM46" s="89"/>
      <c r="VN46" s="89"/>
      <c r="VO46" s="89"/>
      <c r="VP46" s="89"/>
      <c r="VQ46" s="89"/>
      <c r="VR46" s="89"/>
      <c r="VS46" s="89"/>
      <c r="VT46" s="89"/>
      <c r="VU46" s="89"/>
      <c r="VV46" s="89"/>
      <c r="VW46" s="89"/>
      <c r="VX46" s="89"/>
      <c r="VY46" s="89"/>
      <c r="VZ46" s="89"/>
      <c r="WA46" s="89"/>
      <c r="WB46" s="89"/>
      <c r="WC46" s="89"/>
      <c r="WD46" s="89"/>
      <c r="WE46" s="89"/>
      <c r="WF46" s="89"/>
      <c r="WG46" s="89"/>
      <c r="WH46" s="89"/>
      <c r="WI46" s="89"/>
      <c r="WJ46" s="89"/>
      <c r="WK46" s="89"/>
      <c r="WL46" s="89"/>
      <c r="WM46" s="89"/>
      <c r="WN46" s="89"/>
      <c r="WO46" s="89"/>
      <c r="WP46" s="89"/>
      <c r="WQ46" s="89"/>
      <c r="WR46" s="89"/>
      <c r="WS46" s="89"/>
      <c r="WT46" s="89"/>
      <c r="WU46" s="89"/>
      <c r="WV46" s="89"/>
      <c r="WW46" s="89"/>
      <c r="WX46" s="89"/>
      <c r="WY46" s="89"/>
      <c r="WZ46" s="89"/>
      <c r="XA46" s="89"/>
      <c r="XB46" s="89"/>
      <c r="XC46" s="89"/>
      <c r="XD46" s="89"/>
      <c r="XE46" s="89"/>
      <c r="XF46" s="89"/>
      <c r="XG46" s="89"/>
      <c r="XH46" s="89"/>
      <c r="XI46" s="89"/>
      <c r="XJ46" s="89"/>
      <c r="XK46" s="89"/>
      <c r="XL46" s="89"/>
      <c r="XM46" s="89"/>
      <c r="XN46" s="89"/>
      <c r="XO46" s="89"/>
      <c r="XP46" s="89"/>
      <c r="XQ46" s="89"/>
      <c r="XR46" s="89"/>
      <c r="XS46" s="89"/>
      <c r="XT46" s="89"/>
      <c r="XU46" s="89"/>
      <c r="XV46" s="89"/>
      <c r="XW46" s="89"/>
      <c r="XX46" s="89"/>
      <c r="XY46" s="89"/>
      <c r="XZ46" s="89"/>
      <c r="YA46" s="89"/>
      <c r="YB46" s="89"/>
      <c r="YC46" s="89"/>
      <c r="YD46" s="89"/>
      <c r="YE46" s="89"/>
      <c r="YF46" s="89"/>
      <c r="YG46" s="89"/>
      <c r="YH46" s="89"/>
      <c r="YI46" s="89"/>
      <c r="YJ46" s="89"/>
      <c r="YK46" s="89"/>
      <c r="YL46" s="89"/>
      <c r="YM46" s="89"/>
      <c r="YN46" s="89"/>
      <c r="YO46" s="89"/>
      <c r="YP46" s="89"/>
      <c r="YQ46" s="89"/>
      <c r="YR46" s="89"/>
      <c r="YS46" s="89"/>
      <c r="YT46" s="89"/>
      <c r="YU46" s="89"/>
      <c r="YV46" s="89"/>
      <c r="YW46" s="89"/>
      <c r="YX46" s="89"/>
      <c r="YY46" s="89"/>
      <c r="YZ46" s="89"/>
      <c r="ZA46" s="89"/>
      <c r="ZB46" s="89"/>
      <c r="ZC46" s="89"/>
      <c r="ZD46" s="89"/>
      <c r="ZE46" s="89"/>
      <c r="ZF46" s="89"/>
      <c r="ZG46" s="89"/>
      <c r="ZH46" s="89"/>
      <c r="ZI46" s="89"/>
      <c r="ZJ46" s="89"/>
      <c r="ZK46" s="89"/>
      <c r="ZL46" s="89"/>
      <c r="ZM46" s="89"/>
      <c r="ZN46" s="89"/>
      <c r="ZO46" s="89"/>
      <c r="ZP46" s="89"/>
      <c r="ZQ46" s="89"/>
      <c r="ZR46" s="89"/>
      <c r="ZS46" s="89"/>
      <c r="ZT46" s="89"/>
      <c r="ZU46" s="89"/>
      <c r="ZV46" s="89"/>
      <c r="ZW46" s="89"/>
      <c r="ZX46" s="89"/>
      <c r="ZY46" s="89"/>
      <c r="ZZ46" s="89"/>
      <c r="AAA46" s="89"/>
      <c r="AAB46" s="89"/>
      <c r="AAC46" s="89"/>
      <c r="AAD46" s="89"/>
      <c r="AAE46" s="89"/>
      <c r="AAF46" s="89"/>
      <c r="AAG46" s="89"/>
      <c r="AAH46" s="89"/>
      <c r="AAI46" s="89"/>
      <c r="AAJ46" s="89"/>
      <c r="AAK46" s="89"/>
      <c r="AAL46" s="89"/>
      <c r="AAM46" s="89"/>
      <c r="AAN46" s="89"/>
      <c r="AAO46" s="89"/>
      <c r="AAP46" s="89"/>
      <c r="AAQ46" s="89"/>
      <c r="AAR46" s="89"/>
      <c r="AAS46" s="89"/>
      <c r="AAT46" s="89"/>
      <c r="AAU46" s="89"/>
      <c r="AAV46" s="89"/>
      <c r="AAW46" s="89"/>
      <c r="AAX46" s="89"/>
      <c r="AAY46" s="89"/>
      <c r="AAZ46" s="89"/>
      <c r="ABA46" s="89"/>
      <c r="ABB46" s="89"/>
      <c r="ABC46" s="89"/>
      <c r="ABD46" s="89"/>
      <c r="ABE46" s="89"/>
      <c r="ABF46" s="89"/>
      <c r="ABG46" s="89"/>
      <c r="ABH46" s="89"/>
      <c r="ABI46" s="89"/>
      <c r="ABJ46" s="89"/>
      <c r="ABK46" s="89"/>
      <c r="ABL46" s="89"/>
      <c r="ABM46" s="89"/>
      <c r="ABN46" s="89"/>
      <c r="ABO46" s="89"/>
      <c r="ABP46" s="89"/>
      <c r="ABQ46" s="89"/>
      <c r="ABR46" s="89"/>
      <c r="ABS46" s="89"/>
      <c r="ABT46" s="89"/>
      <c r="ABU46" s="89"/>
      <c r="ABV46" s="89"/>
      <c r="ABW46" s="89"/>
      <c r="ABX46" s="89"/>
      <c r="ABY46" s="89"/>
      <c r="ABZ46" s="89"/>
      <c r="ACA46" s="89"/>
      <c r="ACB46" s="89"/>
      <c r="ACC46" s="89"/>
      <c r="ACD46" s="89"/>
      <c r="ACE46" s="89"/>
      <c r="ACF46" s="89"/>
      <c r="ACG46" s="89"/>
      <c r="ACH46" s="89"/>
      <c r="ACI46" s="89"/>
      <c r="ACJ46" s="89"/>
      <c r="ACK46" s="89"/>
      <c r="ACL46" s="89"/>
      <c r="ACM46" s="89"/>
      <c r="ACN46" s="89"/>
      <c r="ACO46" s="89"/>
      <c r="ACP46" s="89"/>
      <c r="ACQ46" s="89"/>
      <c r="ACR46" s="89"/>
      <c r="ACS46" s="89"/>
      <c r="ACT46" s="89"/>
      <c r="ACU46" s="89"/>
      <c r="ACV46" s="89"/>
      <c r="ACW46" s="89"/>
      <c r="ACX46" s="89"/>
      <c r="ACY46" s="89"/>
      <c r="ACZ46" s="89"/>
      <c r="ADA46" s="89"/>
      <c r="ADB46" s="89"/>
      <c r="ADC46" s="89"/>
      <c r="ADD46" s="89"/>
      <c r="ADE46" s="89"/>
      <c r="ADF46" s="89"/>
      <c r="ADG46" s="89"/>
      <c r="ADH46" s="89"/>
      <c r="ADI46" s="89"/>
      <c r="ADJ46" s="89"/>
      <c r="ADK46" s="89"/>
      <c r="ADL46" s="89"/>
      <c r="ADM46" s="89"/>
      <c r="ADN46" s="89"/>
      <c r="ADO46" s="89"/>
      <c r="ADP46" s="89"/>
      <c r="ADQ46" s="89"/>
      <c r="ADR46" s="89"/>
      <c r="ADS46" s="89"/>
      <c r="ADT46" s="89"/>
      <c r="ADU46" s="89"/>
      <c r="ADV46" s="89"/>
      <c r="ADW46" s="89"/>
      <c r="ADX46" s="89"/>
      <c r="ADY46" s="89"/>
      <c r="ADZ46" s="89"/>
      <c r="AEA46" s="89"/>
      <c r="AEB46" s="89"/>
      <c r="AEC46" s="89"/>
      <c r="AED46" s="89"/>
      <c r="AEE46" s="89"/>
      <c r="AEF46" s="89"/>
      <c r="AEG46" s="89"/>
      <c r="AEH46" s="89"/>
      <c r="AEI46" s="89"/>
      <c r="AEJ46" s="89"/>
      <c r="AEK46" s="89"/>
      <c r="AEL46" s="89"/>
      <c r="AEM46" s="89"/>
      <c r="AEN46" s="89"/>
      <c r="AEO46" s="89"/>
      <c r="AEP46" s="89"/>
      <c r="AEQ46" s="89"/>
      <c r="AER46" s="89"/>
      <c r="AES46" s="89"/>
      <c r="AET46" s="89"/>
      <c r="AEU46" s="89"/>
      <c r="AEV46" s="89"/>
      <c r="AEW46" s="89"/>
      <c r="AEX46" s="89"/>
      <c r="AEY46" s="89"/>
      <c r="AEZ46" s="89"/>
      <c r="AFA46" s="89"/>
      <c r="AFB46" s="89"/>
      <c r="AFC46" s="89"/>
      <c r="AFD46" s="89"/>
      <c r="AFE46" s="89"/>
      <c r="AFF46" s="89"/>
      <c r="AFG46" s="89"/>
      <c r="AFH46" s="89"/>
      <c r="AFI46" s="89"/>
      <c r="AFJ46" s="89"/>
      <c r="AFK46" s="89"/>
      <c r="AFL46" s="89"/>
      <c r="AFM46" s="89"/>
      <c r="AFN46" s="89"/>
      <c r="AFO46" s="89"/>
      <c r="AFP46" s="89"/>
      <c r="AFQ46" s="89"/>
      <c r="AFR46" s="89"/>
      <c r="AFS46" s="89"/>
      <c r="AFT46" s="89"/>
      <c r="AFU46" s="89"/>
      <c r="AFV46" s="89"/>
      <c r="AFW46" s="89"/>
      <c r="AFX46" s="89"/>
      <c r="AFY46" s="89"/>
      <c r="AFZ46" s="89"/>
      <c r="AGA46" s="89"/>
      <c r="AGB46" s="89"/>
      <c r="AGC46" s="89"/>
      <c r="AGD46" s="89"/>
      <c r="AGE46" s="89"/>
      <c r="AGF46" s="89"/>
      <c r="AGG46" s="89"/>
      <c r="AGH46" s="89"/>
      <c r="AGI46" s="89"/>
      <c r="AGJ46" s="89"/>
      <c r="AGK46" s="89"/>
      <c r="AGL46" s="89"/>
      <c r="AGM46" s="89"/>
      <c r="AGN46" s="89"/>
      <c r="AGO46" s="89"/>
      <c r="AGP46" s="89"/>
      <c r="AGQ46" s="89"/>
      <c r="AGR46" s="89"/>
      <c r="AGS46" s="89"/>
      <c r="AGT46" s="89"/>
      <c r="AGU46" s="89"/>
      <c r="AGV46" s="89"/>
      <c r="AGW46" s="89"/>
      <c r="AGX46" s="89"/>
      <c r="AGY46" s="89"/>
      <c r="AGZ46" s="89"/>
      <c r="AHA46" s="89"/>
      <c r="AHB46" s="89"/>
      <c r="AHC46" s="89"/>
      <c r="AHD46" s="89"/>
      <c r="AHE46" s="89"/>
      <c r="AHF46" s="89"/>
      <c r="AHG46" s="89"/>
      <c r="AHH46" s="89"/>
      <c r="AHI46" s="89"/>
      <c r="AHJ46" s="89"/>
      <c r="AHK46" s="89"/>
      <c r="AHL46" s="89"/>
      <c r="AHM46" s="89"/>
      <c r="AHN46" s="89"/>
      <c r="AHO46" s="89"/>
      <c r="AHP46" s="89"/>
      <c r="AHQ46" s="89"/>
      <c r="AHR46" s="89"/>
      <c r="AHS46" s="89"/>
      <c r="AHT46" s="89"/>
      <c r="AHU46" s="89"/>
      <c r="AHV46" s="89"/>
      <c r="AHW46" s="89"/>
      <c r="AHX46" s="89"/>
      <c r="AHY46" s="89"/>
      <c r="AHZ46" s="89"/>
      <c r="AIA46" s="89"/>
      <c r="AIB46" s="89"/>
      <c r="AIC46" s="89"/>
      <c r="AID46" s="89"/>
      <c r="AIE46" s="89"/>
      <c r="AIF46" s="89"/>
      <c r="AIG46" s="89"/>
      <c r="AIH46" s="89"/>
      <c r="AII46" s="89"/>
      <c r="AIJ46" s="89"/>
      <c r="AIK46" s="89"/>
      <c r="AIL46" s="89"/>
      <c r="AIM46" s="89"/>
      <c r="AIN46" s="89"/>
      <c r="AIO46" s="89"/>
      <c r="AIP46" s="89"/>
      <c r="AIQ46" s="89"/>
      <c r="AIR46" s="89"/>
      <c r="AIS46" s="89"/>
      <c r="AIT46" s="89"/>
      <c r="AIU46" s="89"/>
      <c r="AIV46" s="89"/>
      <c r="AIW46" s="89"/>
      <c r="AIX46" s="89"/>
      <c r="AIY46" s="89"/>
      <c r="AIZ46" s="89"/>
      <c r="AJA46" s="89"/>
      <c r="AJB46" s="89"/>
      <c r="AJC46" s="89"/>
      <c r="AJD46" s="89"/>
      <c r="AJE46" s="89"/>
      <c r="AJF46" s="89"/>
      <c r="AJG46" s="89"/>
      <c r="AJH46" s="89"/>
      <c r="AJI46" s="89"/>
      <c r="AJJ46" s="89"/>
      <c r="AJK46" s="89"/>
      <c r="AJL46" s="89"/>
      <c r="AJM46" s="89"/>
      <c r="AJN46" s="89"/>
      <c r="AJO46" s="89"/>
      <c r="AJP46" s="89"/>
      <c r="AJQ46" s="89"/>
      <c r="AJR46" s="89"/>
      <c r="AJS46" s="89"/>
      <c r="AJT46" s="89"/>
      <c r="AJU46" s="89"/>
      <c r="AJV46" s="89"/>
      <c r="AJW46" s="89"/>
      <c r="AJX46" s="89"/>
      <c r="AJY46" s="89"/>
      <c r="AJZ46" s="89"/>
      <c r="AKA46" s="89"/>
      <c r="AKB46" s="89"/>
      <c r="AKC46" s="89"/>
      <c r="AKD46" s="89"/>
      <c r="AKE46" s="89"/>
      <c r="AKF46" s="89"/>
      <c r="AKG46" s="89"/>
      <c r="AKH46" s="89"/>
      <c r="AKI46" s="89"/>
      <c r="AKJ46" s="89"/>
      <c r="AKK46" s="89"/>
      <c r="AKL46" s="89"/>
      <c r="AKM46" s="89"/>
      <c r="AKN46" s="89"/>
      <c r="AKO46" s="89"/>
      <c r="AKP46" s="89"/>
      <c r="AKQ46" s="89"/>
      <c r="AKR46" s="89"/>
      <c r="AKS46" s="89"/>
      <c r="AKT46" s="89"/>
      <c r="AKU46" s="89"/>
      <c r="AKV46" s="89"/>
      <c r="AKW46" s="89"/>
      <c r="AKX46" s="89"/>
      <c r="AKY46" s="89"/>
      <c r="AKZ46" s="89"/>
      <c r="ALA46" s="89"/>
      <c r="ALB46" s="89"/>
      <c r="ALC46" s="89"/>
      <c r="ALD46" s="89"/>
      <c r="ALE46" s="89"/>
      <c r="ALF46" s="89"/>
      <c r="ALG46" s="89"/>
      <c r="ALH46" s="89"/>
      <c r="ALI46" s="89"/>
      <c r="ALJ46" s="89"/>
      <c r="ALK46" s="89"/>
      <c r="ALL46" s="89"/>
      <c r="ALM46" s="89"/>
      <c r="ALN46" s="89"/>
      <c r="ALO46" s="89"/>
      <c r="ALP46" s="89"/>
      <c r="ALQ46" s="89"/>
      <c r="ALR46" s="89"/>
      <c r="ALS46" s="89"/>
      <c r="ALT46" s="89"/>
      <c r="ALU46" s="89"/>
      <c r="ALV46" s="89"/>
      <c r="ALW46" s="89"/>
    </row>
    <row r="47" spans="1:1011" ht="14.25"/>
    <row r="48" spans="1:1011" ht="14.25">
      <c r="A48" s="87"/>
      <c r="B48" s="89"/>
      <c r="C48" s="89"/>
      <c r="D48" s="89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89"/>
      <c r="AR48" s="89"/>
      <c r="AS48" s="89"/>
      <c r="AT48" s="89"/>
      <c r="AU48" s="89"/>
      <c r="AV48" s="89"/>
      <c r="AW48" s="89"/>
      <c r="AX48" s="89"/>
      <c r="AY48" s="89"/>
      <c r="AZ48" s="89"/>
      <c r="BA48" s="89"/>
      <c r="BB48" s="89"/>
      <c r="BC48" s="89"/>
      <c r="BD48" s="89"/>
      <c r="BE48" s="89"/>
      <c r="BF48" s="89"/>
      <c r="BG48" s="89"/>
      <c r="BH48" s="89"/>
      <c r="BI48" s="89"/>
      <c r="BJ48" s="89"/>
      <c r="BK48" s="89"/>
      <c r="BL48" s="89"/>
      <c r="BM48" s="89"/>
      <c r="BN48" s="89"/>
      <c r="BO48" s="89"/>
      <c r="BP48" s="89"/>
      <c r="BQ48" s="89"/>
      <c r="BR48" s="89"/>
      <c r="BS48" s="89"/>
      <c r="BT48" s="89"/>
      <c r="BU48" s="89"/>
      <c r="BV48" s="89"/>
      <c r="BW48" s="89"/>
      <c r="BX48" s="89"/>
      <c r="BY48" s="89"/>
      <c r="BZ48" s="89"/>
      <c r="CA48" s="89"/>
      <c r="CB48" s="89"/>
      <c r="CC48" s="89"/>
      <c r="CD48" s="89"/>
      <c r="CE48" s="89"/>
      <c r="CF48" s="89"/>
      <c r="CG48" s="89"/>
      <c r="CH48" s="89"/>
      <c r="CI48" s="89"/>
      <c r="CJ48" s="89"/>
      <c r="CK48" s="89"/>
      <c r="CL48" s="89"/>
      <c r="CM48" s="89"/>
      <c r="CN48" s="89"/>
      <c r="CO48" s="89"/>
      <c r="CP48" s="89"/>
      <c r="CQ48" s="89"/>
      <c r="CR48" s="89"/>
      <c r="CS48" s="89"/>
      <c r="CT48" s="89"/>
      <c r="CU48" s="89"/>
      <c r="CV48" s="89"/>
      <c r="CW48" s="89"/>
      <c r="CX48" s="89"/>
      <c r="CY48" s="89"/>
      <c r="CZ48" s="89"/>
      <c r="DA48" s="89"/>
      <c r="DB48" s="89"/>
      <c r="DC48" s="89"/>
      <c r="DD48" s="89"/>
      <c r="DE48" s="89"/>
      <c r="DF48" s="89"/>
      <c r="DG48" s="89"/>
      <c r="DH48" s="89"/>
      <c r="DI48" s="89"/>
      <c r="DJ48" s="89"/>
      <c r="DK48" s="89"/>
      <c r="DL48" s="89"/>
      <c r="DM48" s="89"/>
      <c r="DN48" s="89"/>
      <c r="DO48" s="89"/>
      <c r="DP48" s="89"/>
      <c r="DQ48" s="89"/>
      <c r="DR48" s="89"/>
      <c r="DS48" s="89"/>
      <c r="DT48" s="89"/>
      <c r="DU48" s="89"/>
      <c r="DV48" s="89"/>
      <c r="DW48" s="89"/>
      <c r="DX48" s="89"/>
      <c r="DY48" s="89"/>
      <c r="DZ48" s="89"/>
      <c r="EA48" s="89"/>
      <c r="EB48" s="89"/>
      <c r="EC48" s="89"/>
      <c r="ED48" s="89"/>
      <c r="EE48" s="89"/>
      <c r="EF48" s="89"/>
      <c r="EG48" s="89"/>
      <c r="EH48" s="89"/>
      <c r="EI48" s="89"/>
      <c r="EJ48" s="89"/>
      <c r="EK48" s="89"/>
      <c r="EL48" s="89"/>
      <c r="EM48" s="89"/>
      <c r="EN48" s="89"/>
      <c r="EO48" s="89"/>
      <c r="EP48" s="89"/>
      <c r="EQ48" s="89"/>
      <c r="ER48" s="89"/>
      <c r="ES48" s="89"/>
      <c r="ET48" s="89"/>
      <c r="EU48" s="89"/>
      <c r="EV48" s="89"/>
      <c r="EW48" s="89"/>
      <c r="EX48" s="89"/>
      <c r="EY48" s="89"/>
      <c r="EZ48" s="89"/>
      <c r="FA48" s="89"/>
      <c r="FB48" s="89"/>
      <c r="FC48" s="89"/>
      <c r="FD48" s="89"/>
      <c r="FE48" s="89"/>
      <c r="FF48" s="89"/>
      <c r="FG48" s="89"/>
      <c r="FH48" s="89"/>
      <c r="FI48" s="89"/>
      <c r="FJ48" s="89"/>
      <c r="FK48" s="89"/>
      <c r="FL48" s="89"/>
      <c r="FM48" s="89"/>
      <c r="FN48" s="89"/>
      <c r="FO48" s="89"/>
      <c r="FP48" s="89"/>
      <c r="FQ48" s="89"/>
      <c r="FR48" s="89"/>
      <c r="FS48" s="89"/>
      <c r="FT48" s="89"/>
      <c r="FU48" s="89"/>
      <c r="FV48" s="89"/>
      <c r="FW48" s="89"/>
      <c r="FX48" s="89"/>
      <c r="FY48" s="89"/>
      <c r="FZ48" s="89"/>
      <c r="GA48" s="89"/>
      <c r="GB48" s="89"/>
      <c r="GC48" s="89"/>
      <c r="GD48" s="89"/>
      <c r="GE48" s="89"/>
      <c r="GF48" s="89"/>
      <c r="GG48" s="89"/>
      <c r="GH48" s="89"/>
      <c r="GI48" s="89"/>
      <c r="GJ48" s="89"/>
      <c r="GK48" s="89"/>
      <c r="GL48" s="89"/>
      <c r="GM48" s="89"/>
      <c r="GN48" s="89"/>
      <c r="GO48" s="89"/>
      <c r="GP48" s="89"/>
      <c r="GQ48" s="89"/>
      <c r="GR48" s="89"/>
      <c r="GS48" s="89"/>
      <c r="GT48" s="89"/>
      <c r="GU48" s="89"/>
      <c r="GV48" s="89"/>
      <c r="GW48" s="89"/>
      <c r="GX48" s="89"/>
      <c r="GY48" s="89"/>
      <c r="GZ48" s="89"/>
      <c r="HA48" s="89"/>
      <c r="HB48" s="89"/>
      <c r="HC48" s="89"/>
      <c r="HD48" s="89"/>
      <c r="HE48" s="89"/>
      <c r="HF48" s="89"/>
      <c r="HG48" s="89"/>
      <c r="HH48" s="89"/>
      <c r="HI48" s="89"/>
      <c r="HJ48" s="89"/>
      <c r="HK48" s="89"/>
      <c r="HL48" s="89"/>
      <c r="HM48" s="89"/>
      <c r="HN48" s="89"/>
      <c r="HO48" s="89"/>
      <c r="HP48" s="89"/>
      <c r="HQ48" s="89"/>
      <c r="HR48" s="89"/>
      <c r="HS48" s="89"/>
      <c r="HT48" s="89"/>
      <c r="HU48" s="89"/>
      <c r="HV48" s="89"/>
      <c r="HW48" s="89"/>
      <c r="HX48" s="89"/>
      <c r="HY48" s="89"/>
      <c r="HZ48" s="89"/>
      <c r="IA48" s="89"/>
      <c r="IB48" s="89"/>
      <c r="IC48" s="89"/>
      <c r="ID48" s="89"/>
      <c r="IE48" s="89"/>
      <c r="IF48" s="89"/>
      <c r="IG48" s="89"/>
      <c r="IH48" s="89"/>
      <c r="II48" s="89"/>
      <c r="IJ48" s="89"/>
      <c r="IK48" s="89"/>
      <c r="IL48" s="89"/>
      <c r="IM48" s="89"/>
      <c r="IN48" s="89"/>
      <c r="IO48" s="89"/>
      <c r="IP48" s="89"/>
      <c r="IQ48" s="89"/>
      <c r="IR48" s="89"/>
      <c r="IS48" s="89"/>
      <c r="IT48" s="89"/>
      <c r="IU48" s="89"/>
      <c r="IV48" s="89"/>
      <c r="IW48" s="89"/>
      <c r="IX48" s="89"/>
      <c r="IY48" s="89"/>
      <c r="IZ48" s="89"/>
      <c r="JA48" s="89"/>
      <c r="JB48" s="89"/>
      <c r="JC48" s="89"/>
      <c r="JD48" s="89"/>
      <c r="JE48" s="89"/>
      <c r="JF48" s="89"/>
      <c r="JG48" s="89"/>
      <c r="JH48" s="89"/>
      <c r="JI48" s="89"/>
      <c r="JJ48" s="89"/>
      <c r="JK48" s="89"/>
      <c r="JL48" s="89"/>
      <c r="JM48" s="89"/>
      <c r="JN48" s="89"/>
      <c r="JO48" s="89"/>
      <c r="JP48" s="89"/>
      <c r="JQ48" s="89"/>
      <c r="JR48" s="89"/>
      <c r="JS48" s="89"/>
      <c r="JT48" s="89"/>
      <c r="JU48" s="89"/>
      <c r="JV48" s="89"/>
      <c r="JW48" s="89"/>
      <c r="JX48" s="89"/>
      <c r="JY48" s="89"/>
      <c r="JZ48" s="89"/>
      <c r="KA48" s="89"/>
      <c r="KB48" s="89"/>
      <c r="KC48" s="89"/>
      <c r="KD48" s="89"/>
      <c r="KE48" s="89"/>
      <c r="KF48" s="89"/>
      <c r="KG48" s="89"/>
      <c r="KH48" s="89"/>
      <c r="KI48" s="89"/>
      <c r="KJ48" s="89"/>
      <c r="KK48" s="89"/>
      <c r="KL48" s="89"/>
      <c r="KM48" s="89"/>
      <c r="KN48" s="89"/>
      <c r="KO48" s="89"/>
      <c r="KP48" s="89"/>
      <c r="KQ48" s="89"/>
      <c r="KR48" s="89"/>
      <c r="KS48" s="89"/>
      <c r="KT48" s="89"/>
      <c r="KU48" s="89"/>
      <c r="KV48" s="89"/>
      <c r="KW48" s="89"/>
      <c r="KX48" s="89"/>
      <c r="KY48" s="89"/>
      <c r="KZ48" s="89"/>
      <c r="LA48" s="89"/>
      <c r="LB48" s="89"/>
      <c r="LC48" s="89"/>
      <c r="LD48" s="89"/>
      <c r="LE48" s="89"/>
      <c r="LF48" s="89"/>
      <c r="LG48" s="89"/>
      <c r="LH48" s="89"/>
      <c r="LI48" s="89"/>
      <c r="LJ48" s="89"/>
      <c r="LK48" s="89"/>
      <c r="LL48" s="89"/>
      <c r="LM48" s="89"/>
      <c r="LN48" s="89"/>
      <c r="LO48" s="89"/>
      <c r="LP48" s="89"/>
      <c r="LQ48" s="89"/>
      <c r="LR48" s="89"/>
      <c r="LS48" s="89"/>
      <c r="LT48" s="89"/>
      <c r="LU48" s="89"/>
      <c r="LV48" s="89"/>
      <c r="LW48" s="89"/>
      <c r="LX48" s="89"/>
      <c r="LY48" s="89"/>
      <c r="LZ48" s="89"/>
      <c r="MA48" s="89"/>
      <c r="MB48" s="89"/>
      <c r="MC48" s="89"/>
      <c r="MD48" s="89"/>
      <c r="ME48" s="89"/>
      <c r="MF48" s="89"/>
      <c r="MG48" s="89"/>
      <c r="MH48" s="89"/>
      <c r="MI48" s="89"/>
      <c r="MJ48" s="89"/>
      <c r="MK48" s="89"/>
      <c r="ML48" s="89"/>
      <c r="MM48" s="89"/>
      <c r="MN48" s="89"/>
      <c r="MO48" s="89"/>
      <c r="MP48" s="89"/>
      <c r="MQ48" s="89"/>
      <c r="MR48" s="89"/>
      <c r="MS48" s="89"/>
      <c r="MT48" s="89"/>
      <c r="MU48" s="89"/>
      <c r="MV48" s="89"/>
      <c r="MW48" s="89"/>
      <c r="MX48" s="89"/>
      <c r="MY48" s="89"/>
      <c r="MZ48" s="89"/>
      <c r="NA48" s="89"/>
      <c r="NB48" s="89"/>
      <c r="NC48" s="89"/>
      <c r="ND48" s="89"/>
      <c r="NE48" s="89"/>
      <c r="NF48" s="89"/>
      <c r="NG48" s="89"/>
      <c r="NH48" s="89"/>
      <c r="NI48" s="89"/>
      <c r="NJ48" s="89"/>
      <c r="NK48" s="89"/>
      <c r="NL48" s="89"/>
      <c r="NM48" s="89"/>
      <c r="NN48" s="89"/>
      <c r="NO48" s="89"/>
      <c r="NP48" s="89"/>
      <c r="NQ48" s="89"/>
      <c r="NR48" s="89"/>
      <c r="NS48" s="89"/>
      <c r="NT48" s="89"/>
      <c r="NU48" s="89"/>
      <c r="NV48" s="89"/>
      <c r="NW48" s="89"/>
      <c r="NX48" s="89"/>
      <c r="NY48" s="89"/>
      <c r="NZ48" s="89"/>
      <c r="OA48" s="89"/>
      <c r="OB48" s="89"/>
      <c r="OC48" s="89"/>
      <c r="OD48" s="89"/>
      <c r="OE48" s="89"/>
      <c r="OF48" s="89"/>
      <c r="OG48" s="89"/>
      <c r="OH48" s="89"/>
      <c r="OI48" s="89"/>
      <c r="OJ48" s="89"/>
      <c r="OK48" s="89"/>
      <c r="OL48" s="89"/>
      <c r="OM48" s="89"/>
      <c r="ON48" s="89"/>
      <c r="OO48" s="89"/>
      <c r="OP48" s="89"/>
      <c r="OQ48" s="89"/>
      <c r="OR48" s="89"/>
      <c r="OS48" s="89"/>
      <c r="OT48" s="89"/>
      <c r="OU48" s="89"/>
      <c r="OV48" s="89"/>
      <c r="OW48" s="89"/>
      <c r="OX48" s="89"/>
      <c r="OY48" s="89"/>
      <c r="OZ48" s="89"/>
      <c r="PA48" s="89"/>
      <c r="PB48" s="89"/>
      <c r="PC48" s="89"/>
      <c r="PD48" s="89"/>
      <c r="PE48" s="89"/>
      <c r="PF48" s="89"/>
      <c r="PG48" s="89"/>
      <c r="PH48" s="89"/>
      <c r="PI48" s="89"/>
      <c r="PJ48" s="89"/>
      <c r="PK48" s="89"/>
      <c r="PL48" s="89"/>
      <c r="PM48" s="89"/>
      <c r="PN48" s="89"/>
      <c r="PO48" s="89"/>
      <c r="PP48" s="89"/>
      <c r="PQ48" s="89"/>
      <c r="PR48" s="89"/>
      <c r="PS48" s="89"/>
      <c r="PT48" s="89"/>
      <c r="PU48" s="89"/>
      <c r="PV48" s="89"/>
      <c r="PW48" s="89"/>
      <c r="PX48" s="89"/>
      <c r="PY48" s="89"/>
      <c r="PZ48" s="89"/>
      <c r="QA48" s="89"/>
      <c r="QB48" s="89"/>
      <c r="QC48" s="89"/>
      <c r="QD48" s="89"/>
      <c r="QE48" s="89"/>
      <c r="QF48" s="89"/>
      <c r="QG48" s="89"/>
      <c r="QH48" s="89"/>
      <c r="QI48" s="89"/>
      <c r="QJ48" s="89"/>
      <c r="QK48" s="89"/>
      <c r="QL48" s="89"/>
      <c r="QM48" s="89"/>
      <c r="QN48" s="89"/>
      <c r="QO48" s="89"/>
      <c r="QP48" s="89"/>
      <c r="QQ48" s="89"/>
      <c r="QR48" s="89"/>
      <c r="QS48" s="89"/>
      <c r="QT48" s="89"/>
      <c r="QU48" s="89"/>
      <c r="QV48" s="89"/>
      <c r="QW48" s="89"/>
      <c r="QX48" s="89"/>
      <c r="QY48" s="89"/>
      <c r="QZ48" s="89"/>
      <c r="RA48" s="89"/>
      <c r="RB48" s="89"/>
      <c r="RC48" s="89"/>
      <c r="RD48" s="89"/>
      <c r="RE48" s="89"/>
      <c r="RF48" s="89"/>
      <c r="RG48" s="89"/>
      <c r="RH48" s="89"/>
      <c r="RI48" s="89"/>
      <c r="RJ48" s="89"/>
      <c r="RK48" s="89"/>
      <c r="RL48" s="89"/>
      <c r="RM48" s="89"/>
      <c r="RN48" s="89"/>
      <c r="RO48" s="89"/>
      <c r="RP48" s="89"/>
      <c r="RQ48" s="89"/>
      <c r="RR48" s="89"/>
      <c r="RS48" s="89"/>
      <c r="RT48" s="89"/>
      <c r="RU48" s="89"/>
      <c r="RV48" s="89"/>
      <c r="RW48" s="89"/>
      <c r="RX48" s="89"/>
      <c r="RY48" s="89"/>
      <c r="RZ48" s="89"/>
      <c r="SA48" s="89"/>
      <c r="SB48" s="89"/>
      <c r="SC48" s="89"/>
      <c r="SD48" s="89"/>
      <c r="SE48" s="89"/>
      <c r="SF48" s="89"/>
      <c r="SG48" s="89"/>
      <c r="SH48" s="89"/>
      <c r="SI48" s="89"/>
      <c r="SJ48" s="89"/>
      <c r="SK48" s="89"/>
      <c r="SL48" s="89"/>
      <c r="SM48" s="89"/>
      <c r="SN48" s="89"/>
      <c r="SO48" s="89"/>
      <c r="SP48" s="89"/>
      <c r="SQ48" s="89"/>
      <c r="SR48" s="89"/>
      <c r="SS48" s="89"/>
      <c r="ST48" s="89"/>
      <c r="SU48" s="89"/>
      <c r="SV48" s="89"/>
      <c r="SW48" s="89"/>
      <c r="SX48" s="89"/>
      <c r="SY48" s="89"/>
      <c r="SZ48" s="89"/>
      <c r="TA48" s="89"/>
      <c r="TB48" s="89"/>
      <c r="TC48" s="89"/>
      <c r="TD48" s="89"/>
      <c r="TE48" s="89"/>
      <c r="TF48" s="89"/>
      <c r="TG48" s="89"/>
      <c r="TH48" s="89"/>
      <c r="TI48" s="89"/>
      <c r="TJ48" s="89"/>
      <c r="TK48" s="89"/>
      <c r="TL48" s="89"/>
      <c r="TM48" s="89"/>
      <c r="TN48" s="89"/>
      <c r="TO48" s="89"/>
      <c r="TP48" s="89"/>
      <c r="TQ48" s="89"/>
      <c r="TR48" s="89"/>
      <c r="TS48" s="89"/>
      <c r="TT48" s="89"/>
      <c r="TU48" s="89"/>
      <c r="TV48" s="89"/>
      <c r="TW48" s="89"/>
      <c r="TX48" s="89"/>
      <c r="TY48" s="89"/>
      <c r="TZ48" s="89"/>
      <c r="UA48" s="89"/>
      <c r="UB48" s="89"/>
      <c r="UC48" s="89"/>
      <c r="UD48" s="89"/>
      <c r="UE48" s="89"/>
      <c r="UF48" s="89"/>
      <c r="UG48" s="89"/>
      <c r="UH48" s="89"/>
      <c r="UI48" s="89"/>
      <c r="UJ48" s="89"/>
      <c r="UK48" s="89"/>
      <c r="UL48" s="89"/>
      <c r="UM48" s="89"/>
      <c r="UN48" s="89"/>
      <c r="UO48" s="89"/>
      <c r="UP48" s="89"/>
      <c r="UQ48" s="89"/>
      <c r="UR48" s="89"/>
      <c r="US48" s="89"/>
      <c r="UT48" s="89"/>
      <c r="UU48" s="89"/>
      <c r="UV48" s="89"/>
      <c r="UW48" s="89"/>
      <c r="UX48" s="89"/>
      <c r="UY48" s="89"/>
      <c r="UZ48" s="89"/>
      <c r="VA48" s="89"/>
      <c r="VB48" s="89"/>
      <c r="VC48" s="89"/>
      <c r="VD48" s="89"/>
      <c r="VE48" s="89"/>
      <c r="VF48" s="89"/>
      <c r="VG48" s="89"/>
      <c r="VH48" s="89"/>
      <c r="VI48" s="89"/>
      <c r="VJ48" s="89"/>
      <c r="VK48" s="89"/>
      <c r="VL48" s="89"/>
      <c r="VM48" s="89"/>
      <c r="VN48" s="89"/>
      <c r="VO48" s="89"/>
      <c r="VP48" s="89"/>
      <c r="VQ48" s="89"/>
      <c r="VR48" s="89"/>
      <c r="VS48" s="89"/>
      <c r="VT48" s="89"/>
      <c r="VU48" s="89"/>
      <c r="VV48" s="89"/>
      <c r="VW48" s="89"/>
      <c r="VX48" s="89"/>
      <c r="VY48" s="89"/>
      <c r="VZ48" s="89"/>
      <c r="WA48" s="89"/>
      <c r="WB48" s="89"/>
      <c r="WC48" s="89"/>
      <c r="WD48" s="89"/>
      <c r="WE48" s="89"/>
      <c r="WF48" s="89"/>
      <c r="WG48" s="89"/>
      <c r="WH48" s="89"/>
      <c r="WI48" s="89"/>
      <c r="WJ48" s="89"/>
      <c r="WK48" s="89"/>
      <c r="WL48" s="89"/>
      <c r="WM48" s="89"/>
      <c r="WN48" s="89"/>
      <c r="WO48" s="89"/>
      <c r="WP48" s="89"/>
      <c r="WQ48" s="89"/>
      <c r="WR48" s="89"/>
      <c r="WS48" s="89"/>
      <c r="WT48" s="89"/>
      <c r="WU48" s="89"/>
      <c r="WV48" s="89"/>
      <c r="WW48" s="89"/>
      <c r="WX48" s="89"/>
      <c r="WY48" s="89"/>
      <c r="WZ48" s="89"/>
      <c r="XA48" s="89"/>
      <c r="XB48" s="89"/>
      <c r="XC48" s="89"/>
      <c r="XD48" s="89"/>
      <c r="XE48" s="89"/>
      <c r="XF48" s="89"/>
      <c r="XG48" s="89"/>
      <c r="XH48" s="89"/>
      <c r="XI48" s="89"/>
      <c r="XJ48" s="89"/>
      <c r="XK48" s="89"/>
      <c r="XL48" s="89"/>
      <c r="XM48" s="89"/>
      <c r="XN48" s="89"/>
      <c r="XO48" s="89"/>
      <c r="XP48" s="89"/>
      <c r="XQ48" s="89"/>
      <c r="XR48" s="89"/>
      <c r="XS48" s="89"/>
      <c r="XT48" s="89"/>
      <c r="XU48" s="89"/>
      <c r="XV48" s="89"/>
      <c r="XW48" s="89"/>
      <c r="XX48" s="89"/>
      <c r="XY48" s="89"/>
      <c r="XZ48" s="89"/>
      <c r="YA48" s="89"/>
      <c r="YB48" s="89"/>
      <c r="YC48" s="89"/>
      <c r="YD48" s="89"/>
      <c r="YE48" s="89"/>
      <c r="YF48" s="89"/>
      <c r="YG48" s="89"/>
      <c r="YH48" s="89"/>
      <c r="YI48" s="89"/>
      <c r="YJ48" s="89"/>
      <c r="YK48" s="89"/>
      <c r="YL48" s="89"/>
      <c r="YM48" s="89"/>
      <c r="YN48" s="89"/>
      <c r="YO48" s="89"/>
      <c r="YP48" s="89"/>
      <c r="YQ48" s="89"/>
      <c r="YR48" s="89"/>
      <c r="YS48" s="89"/>
      <c r="YT48" s="89"/>
      <c r="YU48" s="89"/>
      <c r="YV48" s="89"/>
      <c r="YW48" s="89"/>
      <c r="YX48" s="89"/>
      <c r="YY48" s="89"/>
      <c r="YZ48" s="89"/>
      <c r="ZA48" s="89"/>
      <c r="ZB48" s="89"/>
      <c r="ZC48" s="89"/>
      <c r="ZD48" s="89"/>
      <c r="ZE48" s="89"/>
      <c r="ZF48" s="89"/>
      <c r="ZG48" s="89"/>
      <c r="ZH48" s="89"/>
      <c r="ZI48" s="89"/>
      <c r="ZJ48" s="89"/>
      <c r="ZK48" s="89"/>
      <c r="ZL48" s="89"/>
      <c r="ZM48" s="89"/>
      <c r="ZN48" s="89"/>
      <c r="ZO48" s="89"/>
      <c r="ZP48" s="89"/>
      <c r="ZQ48" s="89"/>
      <c r="ZR48" s="89"/>
      <c r="ZS48" s="89"/>
      <c r="ZT48" s="89"/>
      <c r="ZU48" s="89"/>
      <c r="ZV48" s="89"/>
      <c r="ZW48" s="89"/>
      <c r="ZX48" s="89"/>
      <c r="ZY48" s="89"/>
      <c r="ZZ48" s="89"/>
      <c r="AAA48" s="89"/>
      <c r="AAB48" s="89"/>
      <c r="AAC48" s="89"/>
      <c r="AAD48" s="89"/>
      <c r="AAE48" s="89"/>
      <c r="AAF48" s="89"/>
      <c r="AAG48" s="89"/>
      <c r="AAH48" s="89"/>
      <c r="AAI48" s="89"/>
      <c r="AAJ48" s="89"/>
      <c r="AAK48" s="89"/>
      <c r="AAL48" s="89"/>
      <c r="AAM48" s="89"/>
      <c r="AAN48" s="89"/>
      <c r="AAO48" s="89"/>
      <c r="AAP48" s="89"/>
      <c r="AAQ48" s="89"/>
      <c r="AAR48" s="89"/>
      <c r="AAS48" s="89"/>
      <c r="AAT48" s="89"/>
      <c r="AAU48" s="89"/>
      <c r="AAV48" s="89"/>
      <c r="AAW48" s="89"/>
      <c r="AAX48" s="89"/>
      <c r="AAY48" s="89"/>
      <c r="AAZ48" s="89"/>
      <c r="ABA48" s="89"/>
      <c r="ABB48" s="89"/>
      <c r="ABC48" s="89"/>
      <c r="ABD48" s="89"/>
      <c r="ABE48" s="89"/>
      <c r="ABF48" s="89"/>
      <c r="ABG48" s="89"/>
      <c r="ABH48" s="89"/>
      <c r="ABI48" s="89"/>
      <c r="ABJ48" s="89"/>
      <c r="ABK48" s="89"/>
      <c r="ABL48" s="89"/>
      <c r="ABM48" s="89"/>
      <c r="ABN48" s="89"/>
      <c r="ABO48" s="89"/>
      <c r="ABP48" s="89"/>
      <c r="ABQ48" s="89"/>
      <c r="ABR48" s="89"/>
      <c r="ABS48" s="89"/>
      <c r="ABT48" s="89"/>
      <c r="ABU48" s="89"/>
      <c r="ABV48" s="89"/>
      <c r="ABW48" s="89"/>
      <c r="ABX48" s="89"/>
      <c r="ABY48" s="89"/>
      <c r="ABZ48" s="89"/>
      <c r="ACA48" s="89"/>
      <c r="ACB48" s="89"/>
      <c r="ACC48" s="89"/>
      <c r="ACD48" s="89"/>
      <c r="ACE48" s="89"/>
      <c r="ACF48" s="89"/>
      <c r="ACG48" s="89"/>
      <c r="ACH48" s="89"/>
      <c r="ACI48" s="89"/>
      <c r="ACJ48" s="89"/>
      <c r="ACK48" s="89"/>
      <c r="ACL48" s="89"/>
      <c r="ACM48" s="89"/>
      <c r="ACN48" s="89"/>
      <c r="ACO48" s="89"/>
      <c r="ACP48" s="89"/>
      <c r="ACQ48" s="89"/>
      <c r="ACR48" s="89"/>
      <c r="ACS48" s="89"/>
      <c r="ACT48" s="89"/>
      <c r="ACU48" s="89"/>
      <c r="ACV48" s="89"/>
      <c r="ACW48" s="89"/>
      <c r="ACX48" s="89"/>
      <c r="ACY48" s="89"/>
      <c r="ACZ48" s="89"/>
      <c r="ADA48" s="89"/>
      <c r="ADB48" s="89"/>
      <c r="ADC48" s="89"/>
      <c r="ADD48" s="89"/>
      <c r="ADE48" s="89"/>
      <c r="ADF48" s="89"/>
      <c r="ADG48" s="89"/>
      <c r="ADH48" s="89"/>
      <c r="ADI48" s="89"/>
      <c r="ADJ48" s="89"/>
      <c r="ADK48" s="89"/>
      <c r="ADL48" s="89"/>
      <c r="ADM48" s="89"/>
      <c r="ADN48" s="89"/>
      <c r="ADO48" s="89"/>
      <c r="ADP48" s="89"/>
      <c r="ADQ48" s="89"/>
      <c r="ADR48" s="89"/>
      <c r="ADS48" s="89"/>
      <c r="ADT48" s="89"/>
      <c r="ADU48" s="89"/>
      <c r="ADV48" s="89"/>
      <c r="ADW48" s="89"/>
      <c r="ADX48" s="89"/>
      <c r="ADY48" s="89"/>
      <c r="ADZ48" s="89"/>
      <c r="AEA48" s="89"/>
      <c r="AEB48" s="89"/>
      <c r="AEC48" s="89"/>
      <c r="AED48" s="89"/>
      <c r="AEE48" s="89"/>
      <c r="AEF48" s="89"/>
      <c r="AEG48" s="89"/>
      <c r="AEH48" s="89"/>
      <c r="AEI48" s="89"/>
      <c r="AEJ48" s="89"/>
      <c r="AEK48" s="89"/>
      <c r="AEL48" s="89"/>
      <c r="AEM48" s="89"/>
      <c r="AEN48" s="89"/>
      <c r="AEO48" s="89"/>
      <c r="AEP48" s="89"/>
      <c r="AEQ48" s="89"/>
      <c r="AER48" s="89"/>
      <c r="AES48" s="89"/>
      <c r="AET48" s="89"/>
      <c r="AEU48" s="89"/>
      <c r="AEV48" s="89"/>
      <c r="AEW48" s="89"/>
      <c r="AEX48" s="89"/>
      <c r="AEY48" s="89"/>
      <c r="AEZ48" s="89"/>
      <c r="AFA48" s="89"/>
      <c r="AFB48" s="89"/>
      <c r="AFC48" s="89"/>
      <c r="AFD48" s="89"/>
      <c r="AFE48" s="89"/>
      <c r="AFF48" s="89"/>
      <c r="AFG48" s="89"/>
      <c r="AFH48" s="89"/>
      <c r="AFI48" s="89"/>
      <c r="AFJ48" s="89"/>
      <c r="AFK48" s="89"/>
      <c r="AFL48" s="89"/>
      <c r="AFM48" s="89"/>
      <c r="AFN48" s="89"/>
      <c r="AFO48" s="89"/>
      <c r="AFP48" s="89"/>
      <c r="AFQ48" s="89"/>
      <c r="AFR48" s="89"/>
      <c r="AFS48" s="89"/>
      <c r="AFT48" s="89"/>
      <c r="AFU48" s="89"/>
      <c r="AFV48" s="89"/>
      <c r="AFW48" s="89"/>
      <c r="AFX48" s="89"/>
      <c r="AFY48" s="89"/>
      <c r="AFZ48" s="89"/>
      <c r="AGA48" s="89"/>
      <c r="AGB48" s="89"/>
      <c r="AGC48" s="89"/>
      <c r="AGD48" s="89"/>
      <c r="AGE48" s="89"/>
      <c r="AGF48" s="89"/>
      <c r="AGG48" s="89"/>
      <c r="AGH48" s="89"/>
      <c r="AGI48" s="89"/>
      <c r="AGJ48" s="89"/>
      <c r="AGK48" s="89"/>
      <c r="AGL48" s="89"/>
      <c r="AGM48" s="89"/>
      <c r="AGN48" s="89"/>
      <c r="AGO48" s="89"/>
      <c r="AGP48" s="89"/>
      <c r="AGQ48" s="89"/>
      <c r="AGR48" s="89"/>
      <c r="AGS48" s="89"/>
      <c r="AGT48" s="89"/>
      <c r="AGU48" s="89"/>
      <c r="AGV48" s="89"/>
      <c r="AGW48" s="89"/>
      <c r="AGX48" s="89"/>
      <c r="AGY48" s="89"/>
      <c r="AGZ48" s="89"/>
      <c r="AHA48" s="89"/>
      <c r="AHB48" s="89"/>
      <c r="AHC48" s="89"/>
      <c r="AHD48" s="89"/>
      <c r="AHE48" s="89"/>
      <c r="AHF48" s="89"/>
      <c r="AHG48" s="89"/>
      <c r="AHH48" s="89"/>
      <c r="AHI48" s="89"/>
      <c r="AHJ48" s="89"/>
      <c r="AHK48" s="89"/>
      <c r="AHL48" s="89"/>
      <c r="AHM48" s="89"/>
      <c r="AHN48" s="89"/>
      <c r="AHO48" s="89"/>
      <c r="AHP48" s="89"/>
      <c r="AHQ48" s="89"/>
      <c r="AHR48" s="89"/>
      <c r="AHS48" s="89"/>
      <c r="AHT48" s="89"/>
      <c r="AHU48" s="89"/>
      <c r="AHV48" s="89"/>
      <c r="AHW48" s="89"/>
      <c r="AHX48" s="89"/>
      <c r="AHY48" s="89"/>
      <c r="AHZ48" s="89"/>
      <c r="AIA48" s="89"/>
      <c r="AIB48" s="89"/>
      <c r="AIC48" s="89"/>
      <c r="AID48" s="89"/>
      <c r="AIE48" s="89"/>
      <c r="AIF48" s="89"/>
      <c r="AIG48" s="89"/>
      <c r="AIH48" s="89"/>
      <c r="AII48" s="89"/>
      <c r="AIJ48" s="89"/>
      <c r="AIK48" s="89"/>
      <c r="AIL48" s="89"/>
      <c r="AIM48" s="89"/>
      <c r="AIN48" s="89"/>
      <c r="AIO48" s="89"/>
      <c r="AIP48" s="89"/>
      <c r="AIQ48" s="89"/>
      <c r="AIR48" s="89"/>
      <c r="AIS48" s="89"/>
      <c r="AIT48" s="89"/>
      <c r="AIU48" s="89"/>
      <c r="AIV48" s="89"/>
      <c r="AIW48" s="89"/>
      <c r="AIX48" s="89"/>
      <c r="AIY48" s="89"/>
      <c r="AIZ48" s="89"/>
      <c r="AJA48" s="89"/>
      <c r="AJB48" s="89"/>
      <c r="AJC48" s="89"/>
      <c r="AJD48" s="89"/>
      <c r="AJE48" s="89"/>
      <c r="AJF48" s="89"/>
      <c r="AJG48" s="89"/>
      <c r="AJH48" s="89"/>
      <c r="AJI48" s="89"/>
      <c r="AJJ48" s="89"/>
      <c r="AJK48" s="89"/>
      <c r="AJL48" s="89"/>
      <c r="AJM48" s="89"/>
      <c r="AJN48" s="89"/>
      <c r="AJO48" s="89"/>
      <c r="AJP48" s="89"/>
      <c r="AJQ48" s="89"/>
      <c r="AJR48" s="89"/>
      <c r="AJS48" s="89"/>
      <c r="AJT48" s="89"/>
      <c r="AJU48" s="89"/>
      <c r="AJV48" s="89"/>
      <c r="AJW48" s="89"/>
      <c r="AJX48" s="89"/>
      <c r="AJY48" s="89"/>
      <c r="AJZ48" s="89"/>
      <c r="AKA48" s="89"/>
      <c r="AKB48" s="89"/>
      <c r="AKC48" s="89"/>
      <c r="AKD48" s="89"/>
      <c r="AKE48" s="89"/>
      <c r="AKF48" s="89"/>
      <c r="AKG48" s="89"/>
      <c r="AKH48" s="89"/>
      <c r="AKI48" s="89"/>
      <c r="AKJ48" s="89"/>
      <c r="AKK48" s="89"/>
      <c r="AKL48" s="89"/>
      <c r="AKM48" s="89"/>
      <c r="AKN48" s="89"/>
      <c r="AKO48" s="89"/>
      <c r="AKP48" s="89"/>
      <c r="AKQ48" s="89"/>
      <c r="AKR48" s="89"/>
      <c r="AKS48" s="89"/>
      <c r="AKT48" s="89"/>
      <c r="AKU48" s="89"/>
      <c r="AKV48" s="89"/>
      <c r="AKW48" s="89"/>
      <c r="AKX48" s="89"/>
      <c r="AKY48" s="89"/>
      <c r="AKZ48" s="89"/>
      <c r="ALA48" s="89"/>
      <c r="ALB48" s="89"/>
      <c r="ALC48" s="89"/>
      <c r="ALD48" s="89"/>
      <c r="ALE48" s="89"/>
      <c r="ALF48" s="89"/>
      <c r="ALG48" s="89"/>
      <c r="ALH48" s="89"/>
      <c r="ALI48" s="89"/>
      <c r="ALJ48" s="89"/>
      <c r="ALK48" s="89"/>
      <c r="ALL48" s="89"/>
      <c r="ALM48" s="89"/>
      <c r="ALN48" s="89"/>
      <c r="ALO48" s="89"/>
      <c r="ALP48" s="89"/>
      <c r="ALQ48" s="89"/>
      <c r="ALR48" s="89"/>
      <c r="ALS48" s="89"/>
      <c r="ALT48" s="89"/>
      <c r="ALU48" s="89"/>
      <c r="ALV48" s="89"/>
      <c r="ALW48" s="89"/>
    </row>
    <row r="49" spans="1:1011" ht="52.5" customHeight="1"/>
    <row r="50" spans="1:1011" ht="14.25">
      <c r="A50" s="87"/>
      <c r="B50" s="89"/>
      <c r="C50" s="89"/>
      <c r="D50" s="89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89"/>
      <c r="AR50" s="89"/>
      <c r="AS50" s="89"/>
      <c r="AT50" s="89"/>
      <c r="AU50" s="89"/>
      <c r="AV50" s="89"/>
      <c r="AW50" s="89"/>
      <c r="AX50" s="89"/>
      <c r="AY50" s="89"/>
      <c r="AZ50" s="89"/>
      <c r="BA50" s="89"/>
      <c r="BB50" s="89"/>
      <c r="BC50" s="89"/>
      <c r="BD50" s="89"/>
      <c r="BE50" s="89"/>
      <c r="BF50" s="89"/>
      <c r="BG50" s="89"/>
      <c r="BH50" s="89"/>
      <c r="BI50" s="89"/>
      <c r="BJ50" s="89"/>
      <c r="BK50" s="89"/>
      <c r="BL50" s="89"/>
      <c r="BM50" s="89"/>
      <c r="BN50" s="89"/>
      <c r="BO50" s="89"/>
      <c r="BP50" s="89"/>
      <c r="BQ50" s="89"/>
      <c r="BR50" s="89"/>
      <c r="BS50" s="89"/>
      <c r="BT50" s="89"/>
      <c r="BU50" s="89"/>
      <c r="BV50" s="89"/>
      <c r="BW50" s="89"/>
      <c r="BX50" s="89"/>
      <c r="BY50" s="89"/>
      <c r="BZ50" s="89"/>
      <c r="CA50" s="89"/>
      <c r="CB50" s="89"/>
      <c r="CC50" s="89"/>
      <c r="CD50" s="89"/>
      <c r="CE50" s="89"/>
      <c r="CF50" s="89"/>
      <c r="CG50" s="89"/>
      <c r="CH50" s="89"/>
      <c r="CI50" s="89"/>
      <c r="CJ50" s="89"/>
      <c r="CK50" s="89"/>
      <c r="CL50" s="89"/>
      <c r="CM50" s="89"/>
      <c r="CN50" s="89"/>
      <c r="CO50" s="89"/>
      <c r="CP50" s="89"/>
      <c r="CQ50" s="89"/>
      <c r="CR50" s="89"/>
      <c r="CS50" s="89"/>
      <c r="CT50" s="89"/>
      <c r="CU50" s="89"/>
      <c r="CV50" s="89"/>
      <c r="CW50" s="89"/>
      <c r="CX50" s="89"/>
      <c r="CY50" s="89"/>
      <c r="CZ50" s="89"/>
      <c r="DA50" s="89"/>
      <c r="DB50" s="89"/>
      <c r="DC50" s="89"/>
      <c r="DD50" s="89"/>
      <c r="DE50" s="89"/>
      <c r="DF50" s="89"/>
      <c r="DG50" s="89"/>
      <c r="DH50" s="89"/>
      <c r="DI50" s="89"/>
      <c r="DJ50" s="89"/>
      <c r="DK50" s="89"/>
      <c r="DL50" s="89"/>
      <c r="DM50" s="89"/>
      <c r="DN50" s="89"/>
      <c r="DO50" s="89"/>
      <c r="DP50" s="89"/>
      <c r="DQ50" s="89"/>
      <c r="DR50" s="89"/>
      <c r="DS50" s="89"/>
      <c r="DT50" s="89"/>
      <c r="DU50" s="89"/>
      <c r="DV50" s="89"/>
      <c r="DW50" s="89"/>
      <c r="DX50" s="89"/>
      <c r="DY50" s="89"/>
      <c r="DZ50" s="89"/>
      <c r="EA50" s="89"/>
      <c r="EB50" s="89"/>
      <c r="EC50" s="89"/>
      <c r="ED50" s="89"/>
      <c r="EE50" s="89"/>
      <c r="EF50" s="89"/>
      <c r="EG50" s="89"/>
      <c r="EH50" s="89"/>
      <c r="EI50" s="89"/>
      <c r="EJ50" s="89"/>
      <c r="EK50" s="89"/>
      <c r="EL50" s="89"/>
      <c r="EM50" s="89"/>
      <c r="EN50" s="89"/>
      <c r="EO50" s="89"/>
      <c r="EP50" s="89"/>
      <c r="EQ50" s="89"/>
      <c r="ER50" s="89"/>
      <c r="ES50" s="89"/>
      <c r="ET50" s="89"/>
      <c r="EU50" s="89"/>
      <c r="EV50" s="89"/>
      <c r="EW50" s="89"/>
      <c r="EX50" s="89"/>
      <c r="EY50" s="89"/>
      <c r="EZ50" s="89"/>
      <c r="FA50" s="89"/>
      <c r="FB50" s="89"/>
      <c r="FC50" s="89"/>
      <c r="FD50" s="89"/>
      <c r="FE50" s="89"/>
      <c r="FF50" s="89"/>
      <c r="FG50" s="89"/>
      <c r="FH50" s="89"/>
      <c r="FI50" s="89"/>
      <c r="FJ50" s="89"/>
      <c r="FK50" s="89"/>
      <c r="FL50" s="89"/>
      <c r="FM50" s="89"/>
      <c r="FN50" s="89"/>
      <c r="FO50" s="89"/>
      <c r="FP50" s="89"/>
      <c r="FQ50" s="89"/>
      <c r="FR50" s="89"/>
      <c r="FS50" s="89"/>
      <c r="FT50" s="89"/>
      <c r="FU50" s="89"/>
      <c r="FV50" s="89"/>
      <c r="FW50" s="89"/>
      <c r="FX50" s="89"/>
      <c r="FY50" s="89"/>
      <c r="FZ50" s="89"/>
      <c r="GA50" s="89"/>
      <c r="GB50" s="89"/>
      <c r="GC50" s="89"/>
      <c r="GD50" s="89"/>
      <c r="GE50" s="89"/>
      <c r="GF50" s="89"/>
      <c r="GG50" s="89"/>
      <c r="GH50" s="89"/>
      <c r="GI50" s="89"/>
      <c r="GJ50" s="89"/>
      <c r="GK50" s="89"/>
      <c r="GL50" s="89"/>
      <c r="GM50" s="89"/>
      <c r="GN50" s="89"/>
      <c r="GO50" s="89"/>
      <c r="GP50" s="89"/>
      <c r="GQ50" s="89"/>
      <c r="GR50" s="89"/>
      <c r="GS50" s="89"/>
      <c r="GT50" s="89"/>
      <c r="GU50" s="89"/>
      <c r="GV50" s="89"/>
      <c r="GW50" s="89"/>
      <c r="GX50" s="89"/>
      <c r="GY50" s="89"/>
      <c r="GZ50" s="89"/>
      <c r="HA50" s="89"/>
      <c r="HB50" s="89"/>
      <c r="HC50" s="89"/>
      <c r="HD50" s="89"/>
      <c r="HE50" s="89"/>
      <c r="HF50" s="89"/>
      <c r="HG50" s="89"/>
      <c r="HH50" s="89"/>
      <c r="HI50" s="89"/>
      <c r="HJ50" s="89"/>
      <c r="HK50" s="89"/>
      <c r="HL50" s="89"/>
      <c r="HM50" s="89"/>
      <c r="HN50" s="89"/>
      <c r="HO50" s="89"/>
      <c r="HP50" s="89"/>
      <c r="HQ50" s="89"/>
      <c r="HR50" s="89"/>
      <c r="HS50" s="89"/>
      <c r="HT50" s="89"/>
      <c r="HU50" s="89"/>
      <c r="HV50" s="89"/>
      <c r="HW50" s="89"/>
      <c r="HX50" s="89"/>
      <c r="HY50" s="89"/>
      <c r="HZ50" s="89"/>
      <c r="IA50" s="89"/>
      <c r="IB50" s="89"/>
      <c r="IC50" s="89"/>
      <c r="ID50" s="89"/>
      <c r="IE50" s="89"/>
      <c r="IF50" s="89"/>
      <c r="IG50" s="89"/>
      <c r="IH50" s="89"/>
      <c r="II50" s="89"/>
      <c r="IJ50" s="89"/>
      <c r="IK50" s="89"/>
      <c r="IL50" s="89"/>
      <c r="IM50" s="89"/>
      <c r="IN50" s="89"/>
      <c r="IO50" s="89"/>
      <c r="IP50" s="89"/>
      <c r="IQ50" s="89"/>
      <c r="IR50" s="89"/>
      <c r="IS50" s="89"/>
      <c r="IT50" s="89"/>
      <c r="IU50" s="89"/>
      <c r="IV50" s="89"/>
      <c r="IW50" s="89"/>
      <c r="IX50" s="89"/>
      <c r="IY50" s="89"/>
      <c r="IZ50" s="89"/>
      <c r="JA50" s="89"/>
      <c r="JB50" s="89"/>
      <c r="JC50" s="89"/>
      <c r="JD50" s="89"/>
      <c r="JE50" s="89"/>
      <c r="JF50" s="89"/>
      <c r="JG50" s="89"/>
      <c r="JH50" s="89"/>
      <c r="JI50" s="89"/>
      <c r="JJ50" s="89"/>
      <c r="JK50" s="89"/>
      <c r="JL50" s="89"/>
      <c r="JM50" s="89"/>
      <c r="JN50" s="89"/>
      <c r="JO50" s="89"/>
      <c r="JP50" s="89"/>
      <c r="JQ50" s="89"/>
      <c r="JR50" s="89"/>
      <c r="JS50" s="89"/>
      <c r="JT50" s="89"/>
      <c r="JU50" s="89"/>
      <c r="JV50" s="89"/>
      <c r="JW50" s="89"/>
      <c r="JX50" s="89"/>
      <c r="JY50" s="89"/>
      <c r="JZ50" s="89"/>
      <c r="KA50" s="89"/>
      <c r="KB50" s="89"/>
      <c r="KC50" s="89"/>
      <c r="KD50" s="89"/>
      <c r="KE50" s="89"/>
      <c r="KF50" s="89"/>
      <c r="KG50" s="89"/>
      <c r="KH50" s="89"/>
      <c r="KI50" s="89"/>
      <c r="KJ50" s="89"/>
      <c r="KK50" s="89"/>
      <c r="KL50" s="89"/>
      <c r="KM50" s="89"/>
      <c r="KN50" s="89"/>
      <c r="KO50" s="89"/>
      <c r="KP50" s="89"/>
      <c r="KQ50" s="89"/>
      <c r="KR50" s="89"/>
      <c r="KS50" s="89"/>
      <c r="KT50" s="89"/>
      <c r="KU50" s="89"/>
      <c r="KV50" s="89"/>
      <c r="KW50" s="89"/>
      <c r="KX50" s="89"/>
      <c r="KY50" s="89"/>
      <c r="KZ50" s="89"/>
      <c r="LA50" s="89"/>
      <c r="LB50" s="89"/>
      <c r="LC50" s="89"/>
      <c r="LD50" s="89"/>
      <c r="LE50" s="89"/>
      <c r="LF50" s="89"/>
      <c r="LG50" s="89"/>
      <c r="LH50" s="89"/>
      <c r="LI50" s="89"/>
      <c r="LJ50" s="89"/>
      <c r="LK50" s="89"/>
      <c r="LL50" s="89"/>
      <c r="LM50" s="89"/>
      <c r="LN50" s="89"/>
      <c r="LO50" s="89"/>
      <c r="LP50" s="89"/>
      <c r="LQ50" s="89"/>
      <c r="LR50" s="89"/>
      <c r="LS50" s="89"/>
      <c r="LT50" s="89"/>
      <c r="LU50" s="89"/>
      <c r="LV50" s="89"/>
      <c r="LW50" s="89"/>
      <c r="LX50" s="89"/>
      <c r="LY50" s="89"/>
      <c r="LZ50" s="89"/>
      <c r="MA50" s="89"/>
      <c r="MB50" s="89"/>
      <c r="MC50" s="89"/>
      <c r="MD50" s="89"/>
      <c r="ME50" s="89"/>
      <c r="MF50" s="89"/>
      <c r="MG50" s="89"/>
      <c r="MH50" s="89"/>
      <c r="MI50" s="89"/>
      <c r="MJ50" s="89"/>
      <c r="MK50" s="89"/>
      <c r="ML50" s="89"/>
      <c r="MM50" s="89"/>
      <c r="MN50" s="89"/>
      <c r="MO50" s="89"/>
      <c r="MP50" s="89"/>
      <c r="MQ50" s="89"/>
      <c r="MR50" s="89"/>
      <c r="MS50" s="89"/>
      <c r="MT50" s="89"/>
      <c r="MU50" s="89"/>
      <c r="MV50" s="89"/>
      <c r="MW50" s="89"/>
      <c r="MX50" s="89"/>
      <c r="MY50" s="89"/>
      <c r="MZ50" s="89"/>
      <c r="NA50" s="89"/>
      <c r="NB50" s="89"/>
      <c r="NC50" s="89"/>
      <c r="ND50" s="89"/>
      <c r="NE50" s="89"/>
      <c r="NF50" s="89"/>
      <c r="NG50" s="89"/>
      <c r="NH50" s="89"/>
      <c r="NI50" s="89"/>
      <c r="NJ50" s="89"/>
      <c r="NK50" s="89"/>
      <c r="NL50" s="89"/>
      <c r="NM50" s="89"/>
      <c r="NN50" s="89"/>
      <c r="NO50" s="89"/>
      <c r="NP50" s="89"/>
      <c r="NQ50" s="89"/>
      <c r="NR50" s="89"/>
      <c r="NS50" s="89"/>
      <c r="NT50" s="89"/>
      <c r="NU50" s="89"/>
      <c r="NV50" s="89"/>
      <c r="NW50" s="89"/>
      <c r="NX50" s="89"/>
      <c r="NY50" s="89"/>
      <c r="NZ50" s="89"/>
      <c r="OA50" s="89"/>
      <c r="OB50" s="89"/>
      <c r="OC50" s="89"/>
      <c r="OD50" s="89"/>
      <c r="OE50" s="89"/>
      <c r="OF50" s="89"/>
      <c r="OG50" s="89"/>
      <c r="OH50" s="89"/>
      <c r="OI50" s="89"/>
      <c r="OJ50" s="89"/>
      <c r="OK50" s="89"/>
      <c r="OL50" s="89"/>
      <c r="OM50" s="89"/>
      <c r="ON50" s="89"/>
      <c r="OO50" s="89"/>
      <c r="OP50" s="89"/>
      <c r="OQ50" s="89"/>
      <c r="OR50" s="89"/>
      <c r="OS50" s="89"/>
      <c r="OT50" s="89"/>
      <c r="OU50" s="89"/>
      <c r="OV50" s="89"/>
      <c r="OW50" s="89"/>
      <c r="OX50" s="89"/>
      <c r="OY50" s="89"/>
      <c r="OZ50" s="89"/>
      <c r="PA50" s="89"/>
      <c r="PB50" s="89"/>
      <c r="PC50" s="89"/>
      <c r="PD50" s="89"/>
      <c r="PE50" s="89"/>
      <c r="PF50" s="89"/>
      <c r="PG50" s="89"/>
      <c r="PH50" s="89"/>
      <c r="PI50" s="89"/>
      <c r="PJ50" s="89"/>
      <c r="PK50" s="89"/>
      <c r="PL50" s="89"/>
      <c r="PM50" s="89"/>
      <c r="PN50" s="89"/>
      <c r="PO50" s="89"/>
      <c r="PP50" s="89"/>
      <c r="PQ50" s="89"/>
      <c r="PR50" s="89"/>
      <c r="PS50" s="89"/>
      <c r="PT50" s="89"/>
      <c r="PU50" s="89"/>
      <c r="PV50" s="89"/>
      <c r="PW50" s="89"/>
      <c r="PX50" s="89"/>
      <c r="PY50" s="89"/>
      <c r="PZ50" s="89"/>
      <c r="QA50" s="89"/>
      <c r="QB50" s="89"/>
      <c r="QC50" s="89"/>
      <c r="QD50" s="89"/>
      <c r="QE50" s="89"/>
      <c r="QF50" s="89"/>
      <c r="QG50" s="89"/>
      <c r="QH50" s="89"/>
      <c r="QI50" s="89"/>
      <c r="QJ50" s="89"/>
      <c r="QK50" s="89"/>
      <c r="QL50" s="89"/>
      <c r="QM50" s="89"/>
      <c r="QN50" s="89"/>
      <c r="QO50" s="89"/>
      <c r="QP50" s="89"/>
      <c r="QQ50" s="89"/>
      <c r="QR50" s="89"/>
      <c r="QS50" s="89"/>
      <c r="QT50" s="89"/>
      <c r="QU50" s="89"/>
      <c r="QV50" s="89"/>
      <c r="QW50" s="89"/>
      <c r="QX50" s="89"/>
      <c r="QY50" s="89"/>
      <c r="QZ50" s="89"/>
      <c r="RA50" s="89"/>
      <c r="RB50" s="89"/>
      <c r="RC50" s="89"/>
      <c r="RD50" s="89"/>
      <c r="RE50" s="89"/>
      <c r="RF50" s="89"/>
      <c r="RG50" s="89"/>
      <c r="RH50" s="89"/>
      <c r="RI50" s="89"/>
      <c r="RJ50" s="89"/>
      <c r="RK50" s="89"/>
      <c r="RL50" s="89"/>
      <c r="RM50" s="89"/>
      <c r="RN50" s="89"/>
      <c r="RO50" s="89"/>
      <c r="RP50" s="89"/>
      <c r="RQ50" s="89"/>
      <c r="RR50" s="89"/>
      <c r="RS50" s="89"/>
      <c r="RT50" s="89"/>
      <c r="RU50" s="89"/>
      <c r="RV50" s="89"/>
      <c r="RW50" s="89"/>
      <c r="RX50" s="89"/>
      <c r="RY50" s="89"/>
      <c r="RZ50" s="89"/>
      <c r="SA50" s="89"/>
      <c r="SB50" s="89"/>
      <c r="SC50" s="89"/>
      <c r="SD50" s="89"/>
      <c r="SE50" s="89"/>
      <c r="SF50" s="89"/>
      <c r="SG50" s="89"/>
      <c r="SH50" s="89"/>
      <c r="SI50" s="89"/>
      <c r="SJ50" s="89"/>
      <c r="SK50" s="89"/>
      <c r="SL50" s="89"/>
      <c r="SM50" s="89"/>
      <c r="SN50" s="89"/>
      <c r="SO50" s="89"/>
      <c r="SP50" s="89"/>
      <c r="SQ50" s="89"/>
      <c r="SR50" s="89"/>
      <c r="SS50" s="89"/>
      <c r="ST50" s="89"/>
      <c r="SU50" s="89"/>
      <c r="SV50" s="89"/>
      <c r="SW50" s="89"/>
      <c r="SX50" s="89"/>
      <c r="SY50" s="89"/>
      <c r="SZ50" s="89"/>
      <c r="TA50" s="89"/>
      <c r="TB50" s="89"/>
      <c r="TC50" s="89"/>
      <c r="TD50" s="89"/>
      <c r="TE50" s="89"/>
      <c r="TF50" s="89"/>
      <c r="TG50" s="89"/>
      <c r="TH50" s="89"/>
      <c r="TI50" s="89"/>
      <c r="TJ50" s="89"/>
      <c r="TK50" s="89"/>
      <c r="TL50" s="89"/>
      <c r="TM50" s="89"/>
      <c r="TN50" s="89"/>
      <c r="TO50" s="89"/>
      <c r="TP50" s="89"/>
      <c r="TQ50" s="89"/>
      <c r="TR50" s="89"/>
      <c r="TS50" s="89"/>
      <c r="TT50" s="89"/>
      <c r="TU50" s="89"/>
      <c r="TV50" s="89"/>
      <c r="TW50" s="89"/>
      <c r="TX50" s="89"/>
      <c r="TY50" s="89"/>
      <c r="TZ50" s="89"/>
      <c r="UA50" s="89"/>
      <c r="UB50" s="89"/>
      <c r="UC50" s="89"/>
      <c r="UD50" s="89"/>
      <c r="UE50" s="89"/>
      <c r="UF50" s="89"/>
      <c r="UG50" s="89"/>
      <c r="UH50" s="89"/>
      <c r="UI50" s="89"/>
      <c r="UJ50" s="89"/>
      <c r="UK50" s="89"/>
      <c r="UL50" s="89"/>
      <c r="UM50" s="89"/>
      <c r="UN50" s="89"/>
      <c r="UO50" s="89"/>
      <c r="UP50" s="89"/>
      <c r="UQ50" s="89"/>
      <c r="UR50" s="89"/>
      <c r="US50" s="89"/>
      <c r="UT50" s="89"/>
      <c r="UU50" s="89"/>
      <c r="UV50" s="89"/>
      <c r="UW50" s="89"/>
      <c r="UX50" s="89"/>
      <c r="UY50" s="89"/>
      <c r="UZ50" s="89"/>
      <c r="VA50" s="89"/>
      <c r="VB50" s="89"/>
      <c r="VC50" s="89"/>
      <c r="VD50" s="89"/>
      <c r="VE50" s="89"/>
      <c r="VF50" s="89"/>
      <c r="VG50" s="89"/>
      <c r="VH50" s="89"/>
      <c r="VI50" s="89"/>
      <c r="VJ50" s="89"/>
      <c r="VK50" s="89"/>
      <c r="VL50" s="89"/>
      <c r="VM50" s="89"/>
      <c r="VN50" s="89"/>
      <c r="VO50" s="89"/>
      <c r="VP50" s="89"/>
      <c r="VQ50" s="89"/>
      <c r="VR50" s="89"/>
      <c r="VS50" s="89"/>
      <c r="VT50" s="89"/>
      <c r="VU50" s="89"/>
      <c r="VV50" s="89"/>
      <c r="VW50" s="89"/>
      <c r="VX50" s="89"/>
      <c r="VY50" s="89"/>
      <c r="VZ50" s="89"/>
      <c r="WA50" s="89"/>
      <c r="WB50" s="89"/>
      <c r="WC50" s="89"/>
      <c r="WD50" s="89"/>
      <c r="WE50" s="89"/>
      <c r="WF50" s="89"/>
      <c r="WG50" s="89"/>
      <c r="WH50" s="89"/>
      <c r="WI50" s="89"/>
      <c r="WJ50" s="89"/>
      <c r="WK50" s="89"/>
      <c r="WL50" s="89"/>
      <c r="WM50" s="89"/>
      <c r="WN50" s="89"/>
      <c r="WO50" s="89"/>
      <c r="WP50" s="89"/>
      <c r="WQ50" s="89"/>
      <c r="WR50" s="89"/>
      <c r="WS50" s="89"/>
      <c r="WT50" s="89"/>
      <c r="WU50" s="89"/>
      <c r="WV50" s="89"/>
      <c r="WW50" s="89"/>
      <c r="WX50" s="89"/>
      <c r="WY50" s="89"/>
      <c r="WZ50" s="89"/>
      <c r="XA50" s="89"/>
      <c r="XB50" s="89"/>
      <c r="XC50" s="89"/>
      <c r="XD50" s="89"/>
      <c r="XE50" s="89"/>
      <c r="XF50" s="89"/>
      <c r="XG50" s="89"/>
      <c r="XH50" s="89"/>
      <c r="XI50" s="89"/>
      <c r="XJ50" s="89"/>
      <c r="XK50" s="89"/>
      <c r="XL50" s="89"/>
      <c r="XM50" s="89"/>
      <c r="XN50" s="89"/>
      <c r="XO50" s="89"/>
      <c r="XP50" s="89"/>
      <c r="XQ50" s="89"/>
      <c r="XR50" s="89"/>
      <c r="XS50" s="89"/>
      <c r="XT50" s="89"/>
      <c r="XU50" s="89"/>
      <c r="XV50" s="89"/>
      <c r="XW50" s="89"/>
      <c r="XX50" s="89"/>
      <c r="XY50" s="89"/>
      <c r="XZ50" s="89"/>
      <c r="YA50" s="89"/>
      <c r="YB50" s="89"/>
      <c r="YC50" s="89"/>
      <c r="YD50" s="89"/>
      <c r="YE50" s="89"/>
      <c r="YF50" s="89"/>
      <c r="YG50" s="89"/>
      <c r="YH50" s="89"/>
      <c r="YI50" s="89"/>
      <c r="YJ50" s="89"/>
      <c r="YK50" s="89"/>
      <c r="YL50" s="89"/>
      <c r="YM50" s="89"/>
      <c r="YN50" s="89"/>
      <c r="YO50" s="89"/>
      <c r="YP50" s="89"/>
      <c r="YQ50" s="89"/>
      <c r="YR50" s="89"/>
      <c r="YS50" s="89"/>
      <c r="YT50" s="89"/>
      <c r="YU50" s="89"/>
      <c r="YV50" s="89"/>
      <c r="YW50" s="89"/>
      <c r="YX50" s="89"/>
      <c r="YY50" s="89"/>
      <c r="YZ50" s="89"/>
      <c r="ZA50" s="89"/>
      <c r="ZB50" s="89"/>
      <c r="ZC50" s="89"/>
      <c r="ZD50" s="89"/>
      <c r="ZE50" s="89"/>
      <c r="ZF50" s="89"/>
      <c r="ZG50" s="89"/>
      <c r="ZH50" s="89"/>
      <c r="ZI50" s="89"/>
      <c r="ZJ50" s="89"/>
      <c r="ZK50" s="89"/>
      <c r="ZL50" s="89"/>
      <c r="ZM50" s="89"/>
      <c r="ZN50" s="89"/>
      <c r="ZO50" s="89"/>
      <c r="ZP50" s="89"/>
      <c r="ZQ50" s="89"/>
      <c r="ZR50" s="89"/>
      <c r="ZS50" s="89"/>
      <c r="ZT50" s="89"/>
      <c r="ZU50" s="89"/>
      <c r="ZV50" s="89"/>
      <c r="ZW50" s="89"/>
      <c r="ZX50" s="89"/>
      <c r="ZY50" s="89"/>
      <c r="ZZ50" s="89"/>
      <c r="AAA50" s="89"/>
      <c r="AAB50" s="89"/>
      <c r="AAC50" s="89"/>
      <c r="AAD50" s="89"/>
      <c r="AAE50" s="89"/>
      <c r="AAF50" s="89"/>
      <c r="AAG50" s="89"/>
      <c r="AAH50" s="89"/>
      <c r="AAI50" s="89"/>
      <c r="AAJ50" s="89"/>
      <c r="AAK50" s="89"/>
      <c r="AAL50" s="89"/>
      <c r="AAM50" s="89"/>
      <c r="AAN50" s="89"/>
      <c r="AAO50" s="89"/>
      <c r="AAP50" s="89"/>
      <c r="AAQ50" s="89"/>
      <c r="AAR50" s="89"/>
      <c r="AAS50" s="89"/>
      <c r="AAT50" s="89"/>
      <c r="AAU50" s="89"/>
      <c r="AAV50" s="89"/>
      <c r="AAW50" s="89"/>
      <c r="AAX50" s="89"/>
      <c r="AAY50" s="89"/>
      <c r="AAZ50" s="89"/>
      <c r="ABA50" s="89"/>
      <c r="ABB50" s="89"/>
      <c r="ABC50" s="89"/>
      <c r="ABD50" s="89"/>
      <c r="ABE50" s="89"/>
      <c r="ABF50" s="89"/>
      <c r="ABG50" s="89"/>
      <c r="ABH50" s="89"/>
      <c r="ABI50" s="89"/>
      <c r="ABJ50" s="89"/>
      <c r="ABK50" s="89"/>
      <c r="ABL50" s="89"/>
      <c r="ABM50" s="89"/>
      <c r="ABN50" s="89"/>
      <c r="ABO50" s="89"/>
      <c r="ABP50" s="89"/>
      <c r="ABQ50" s="89"/>
      <c r="ABR50" s="89"/>
      <c r="ABS50" s="89"/>
      <c r="ABT50" s="89"/>
      <c r="ABU50" s="89"/>
      <c r="ABV50" s="89"/>
      <c r="ABW50" s="89"/>
      <c r="ABX50" s="89"/>
      <c r="ABY50" s="89"/>
      <c r="ABZ50" s="89"/>
      <c r="ACA50" s="89"/>
      <c r="ACB50" s="89"/>
      <c r="ACC50" s="89"/>
      <c r="ACD50" s="89"/>
      <c r="ACE50" s="89"/>
      <c r="ACF50" s="89"/>
      <c r="ACG50" s="89"/>
      <c r="ACH50" s="89"/>
      <c r="ACI50" s="89"/>
      <c r="ACJ50" s="89"/>
      <c r="ACK50" s="89"/>
      <c r="ACL50" s="89"/>
      <c r="ACM50" s="89"/>
      <c r="ACN50" s="89"/>
      <c r="ACO50" s="89"/>
      <c r="ACP50" s="89"/>
      <c r="ACQ50" s="89"/>
      <c r="ACR50" s="89"/>
      <c r="ACS50" s="89"/>
      <c r="ACT50" s="89"/>
      <c r="ACU50" s="89"/>
      <c r="ACV50" s="89"/>
      <c r="ACW50" s="89"/>
      <c r="ACX50" s="89"/>
      <c r="ACY50" s="89"/>
      <c r="ACZ50" s="89"/>
      <c r="ADA50" s="89"/>
      <c r="ADB50" s="89"/>
      <c r="ADC50" s="89"/>
      <c r="ADD50" s="89"/>
      <c r="ADE50" s="89"/>
      <c r="ADF50" s="89"/>
      <c r="ADG50" s="89"/>
      <c r="ADH50" s="89"/>
      <c r="ADI50" s="89"/>
      <c r="ADJ50" s="89"/>
      <c r="ADK50" s="89"/>
      <c r="ADL50" s="89"/>
      <c r="ADM50" s="89"/>
      <c r="ADN50" s="89"/>
      <c r="ADO50" s="89"/>
      <c r="ADP50" s="89"/>
      <c r="ADQ50" s="89"/>
      <c r="ADR50" s="89"/>
      <c r="ADS50" s="89"/>
      <c r="ADT50" s="89"/>
      <c r="ADU50" s="89"/>
      <c r="ADV50" s="89"/>
      <c r="ADW50" s="89"/>
      <c r="ADX50" s="89"/>
      <c r="ADY50" s="89"/>
      <c r="ADZ50" s="89"/>
      <c r="AEA50" s="89"/>
      <c r="AEB50" s="89"/>
      <c r="AEC50" s="89"/>
      <c r="AED50" s="89"/>
      <c r="AEE50" s="89"/>
      <c r="AEF50" s="89"/>
      <c r="AEG50" s="89"/>
      <c r="AEH50" s="89"/>
      <c r="AEI50" s="89"/>
      <c r="AEJ50" s="89"/>
      <c r="AEK50" s="89"/>
      <c r="AEL50" s="89"/>
      <c r="AEM50" s="89"/>
      <c r="AEN50" s="89"/>
      <c r="AEO50" s="89"/>
      <c r="AEP50" s="89"/>
      <c r="AEQ50" s="89"/>
      <c r="AER50" s="89"/>
      <c r="AES50" s="89"/>
      <c r="AET50" s="89"/>
      <c r="AEU50" s="89"/>
      <c r="AEV50" s="89"/>
      <c r="AEW50" s="89"/>
      <c r="AEX50" s="89"/>
      <c r="AEY50" s="89"/>
      <c r="AEZ50" s="89"/>
      <c r="AFA50" s="89"/>
      <c r="AFB50" s="89"/>
      <c r="AFC50" s="89"/>
      <c r="AFD50" s="89"/>
      <c r="AFE50" s="89"/>
      <c r="AFF50" s="89"/>
      <c r="AFG50" s="89"/>
      <c r="AFH50" s="89"/>
      <c r="AFI50" s="89"/>
      <c r="AFJ50" s="89"/>
      <c r="AFK50" s="89"/>
      <c r="AFL50" s="89"/>
      <c r="AFM50" s="89"/>
      <c r="AFN50" s="89"/>
      <c r="AFO50" s="89"/>
      <c r="AFP50" s="89"/>
      <c r="AFQ50" s="89"/>
      <c r="AFR50" s="89"/>
      <c r="AFS50" s="89"/>
      <c r="AFT50" s="89"/>
      <c r="AFU50" s="89"/>
      <c r="AFV50" s="89"/>
      <c r="AFW50" s="89"/>
      <c r="AFX50" s="89"/>
      <c r="AFY50" s="89"/>
      <c r="AFZ50" s="89"/>
      <c r="AGA50" s="89"/>
      <c r="AGB50" s="89"/>
      <c r="AGC50" s="89"/>
      <c r="AGD50" s="89"/>
      <c r="AGE50" s="89"/>
      <c r="AGF50" s="89"/>
      <c r="AGG50" s="89"/>
      <c r="AGH50" s="89"/>
      <c r="AGI50" s="89"/>
      <c r="AGJ50" s="89"/>
      <c r="AGK50" s="89"/>
      <c r="AGL50" s="89"/>
      <c r="AGM50" s="89"/>
      <c r="AGN50" s="89"/>
      <c r="AGO50" s="89"/>
      <c r="AGP50" s="89"/>
      <c r="AGQ50" s="89"/>
      <c r="AGR50" s="89"/>
      <c r="AGS50" s="89"/>
      <c r="AGT50" s="89"/>
      <c r="AGU50" s="89"/>
      <c r="AGV50" s="89"/>
      <c r="AGW50" s="89"/>
      <c r="AGX50" s="89"/>
      <c r="AGY50" s="89"/>
      <c r="AGZ50" s="89"/>
      <c r="AHA50" s="89"/>
      <c r="AHB50" s="89"/>
      <c r="AHC50" s="89"/>
      <c r="AHD50" s="89"/>
      <c r="AHE50" s="89"/>
      <c r="AHF50" s="89"/>
      <c r="AHG50" s="89"/>
      <c r="AHH50" s="89"/>
      <c r="AHI50" s="89"/>
      <c r="AHJ50" s="89"/>
      <c r="AHK50" s="89"/>
      <c r="AHL50" s="89"/>
      <c r="AHM50" s="89"/>
      <c r="AHN50" s="89"/>
      <c r="AHO50" s="89"/>
      <c r="AHP50" s="89"/>
      <c r="AHQ50" s="89"/>
      <c r="AHR50" s="89"/>
      <c r="AHS50" s="89"/>
      <c r="AHT50" s="89"/>
      <c r="AHU50" s="89"/>
      <c r="AHV50" s="89"/>
      <c r="AHW50" s="89"/>
      <c r="AHX50" s="89"/>
      <c r="AHY50" s="89"/>
      <c r="AHZ50" s="89"/>
      <c r="AIA50" s="89"/>
      <c r="AIB50" s="89"/>
      <c r="AIC50" s="89"/>
      <c r="AID50" s="89"/>
      <c r="AIE50" s="89"/>
      <c r="AIF50" s="89"/>
      <c r="AIG50" s="89"/>
      <c r="AIH50" s="89"/>
      <c r="AII50" s="89"/>
      <c r="AIJ50" s="89"/>
      <c r="AIK50" s="89"/>
      <c r="AIL50" s="89"/>
      <c r="AIM50" s="89"/>
      <c r="AIN50" s="89"/>
      <c r="AIO50" s="89"/>
      <c r="AIP50" s="89"/>
      <c r="AIQ50" s="89"/>
      <c r="AIR50" s="89"/>
      <c r="AIS50" s="89"/>
      <c r="AIT50" s="89"/>
      <c r="AIU50" s="89"/>
      <c r="AIV50" s="89"/>
      <c r="AIW50" s="89"/>
      <c r="AIX50" s="89"/>
      <c r="AIY50" s="89"/>
      <c r="AIZ50" s="89"/>
      <c r="AJA50" s="89"/>
      <c r="AJB50" s="89"/>
      <c r="AJC50" s="89"/>
      <c r="AJD50" s="89"/>
      <c r="AJE50" s="89"/>
      <c r="AJF50" s="89"/>
      <c r="AJG50" s="89"/>
      <c r="AJH50" s="89"/>
      <c r="AJI50" s="89"/>
      <c r="AJJ50" s="89"/>
      <c r="AJK50" s="89"/>
      <c r="AJL50" s="89"/>
      <c r="AJM50" s="89"/>
      <c r="AJN50" s="89"/>
      <c r="AJO50" s="89"/>
      <c r="AJP50" s="89"/>
      <c r="AJQ50" s="89"/>
      <c r="AJR50" s="89"/>
      <c r="AJS50" s="89"/>
      <c r="AJT50" s="89"/>
      <c r="AJU50" s="89"/>
      <c r="AJV50" s="89"/>
      <c r="AJW50" s="89"/>
      <c r="AJX50" s="89"/>
      <c r="AJY50" s="89"/>
      <c r="AJZ50" s="89"/>
      <c r="AKA50" s="89"/>
      <c r="AKB50" s="89"/>
      <c r="AKC50" s="89"/>
      <c r="AKD50" s="89"/>
      <c r="AKE50" s="89"/>
      <c r="AKF50" s="89"/>
      <c r="AKG50" s="89"/>
      <c r="AKH50" s="89"/>
      <c r="AKI50" s="89"/>
      <c r="AKJ50" s="89"/>
      <c r="AKK50" s="89"/>
      <c r="AKL50" s="89"/>
      <c r="AKM50" s="89"/>
      <c r="AKN50" s="89"/>
      <c r="AKO50" s="89"/>
      <c r="AKP50" s="89"/>
      <c r="AKQ50" s="89"/>
      <c r="AKR50" s="89"/>
      <c r="AKS50" s="89"/>
      <c r="AKT50" s="89"/>
      <c r="AKU50" s="89"/>
      <c r="AKV50" s="89"/>
      <c r="AKW50" s="89"/>
      <c r="AKX50" s="89"/>
      <c r="AKY50" s="89"/>
      <c r="AKZ50" s="89"/>
      <c r="ALA50" s="89"/>
      <c r="ALB50" s="89"/>
      <c r="ALC50" s="89"/>
      <c r="ALD50" s="89"/>
      <c r="ALE50" s="89"/>
      <c r="ALF50" s="89"/>
      <c r="ALG50" s="89"/>
      <c r="ALH50" s="89"/>
      <c r="ALI50" s="89"/>
      <c r="ALJ50" s="89"/>
      <c r="ALK50" s="89"/>
      <c r="ALL50" s="89"/>
      <c r="ALM50" s="89"/>
      <c r="ALN50" s="89"/>
      <c r="ALO50" s="89"/>
      <c r="ALP50" s="89"/>
      <c r="ALQ50" s="89"/>
      <c r="ALR50" s="89"/>
      <c r="ALS50" s="89"/>
      <c r="ALT50" s="89"/>
      <c r="ALU50" s="89"/>
      <c r="ALV50" s="89"/>
      <c r="ALW50" s="89"/>
    </row>
    <row r="51" spans="1:1011" ht="14.25"/>
    <row r="52" spans="1:1011" ht="14.25">
      <c r="A52" s="87"/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89"/>
      <c r="AV52" s="89"/>
      <c r="AW52" s="89"/>
      <c r="AX52" s="89"/>
      <c r="AY52" s="89"/>
      <c r="AZ52" s="89"/>
      <c r="BA52" s="89"/>
      <c r="BB52" s="89"/>
      <c r="BC52" s="89"/>
      <c r="BD52" s="89"/>
      <c r="BE52" s="89"/>
      <c r="BF52" s="89"/>
      <c r="BG52" s="89"/>
      <c r="BH52" s="89"/>
      <c r="BI52" s="89"/>
      <c r="BJ52" s="89"/>
      <c r="BK52" s="89"/>
      <c r="BL52" s="89"/>
      <c r="BM52" s="89"/>
      <c r="BN52" s="89"/>
      <c r="BO52" s="89"/>
      <c r="BP52" s="89"/>
      <c r="BQ52" s="89"/>
      <c r="BR52" s="89"/>
      <c r="BS52" s="89"/>
      <c r="BT52" s="89"/>
      <c r="BU52" s="89"/>
      <c r="BV52" s="89"/>
      <c r="BW52" s="89"/>
      <c r="BX52" s="89"/>
      <c r="BY52" s="89"/>
      <c r="BZ52" s="89"/>
      <c r="CA52" s="89"/>
      <c r="CB52" s="89"/>
      <c r="CC52" s="89"/>
      <c r="CD52" s="89"/>
      <c r="CE52" s="89"/>
      <c r="CF52" s="89"/>
      <c r="CG52" s="89"/>
      <c r="CH52" s="89"/>
      <c r="CI52" s="89"/>
      <c r="CJ52" s="89"/>
      <c r="CK52" s="89"/>
      <c r="CL52" s="89"/>
      <c r="CM52" s="89"/>
      <c r="CN52" s="89"/>
      <c r="CO52" s="89"/>
      <c r="CP52" s="89"/>
      <c r="CQ52" s="89"/>
      <c r="CR52" s="89"/>
      <c r="CS52" s="89"/>
      <c r="CT52" s="89"/>
      <c r="CU52" s="89"/>
      <c r="CV52" s="89"/>
      <c r="CW52" s="89"/>
      <c r="CX52" s="89"/>
      <c r="CY52" s="89"/>
      <c r="CZ52" s="89"/>
      <c r="DA52" s="89"/>
      <c r="DB52" s="89"/>
      <c r="DC52" s="89"/>
      <c r="DD52" s="89"/>
      <c r="DE52" s="89"/>
      <c r="DF52" s="89"/>
      <c r="DG52" s="89"/>
      <c r="DH52" s="89"/>
      <c r="DI52" s="89"/>
      <c r="DJ52" s="89"/>
      <c r="DK52" s="89"/>
      <c r="DL52" s="89"/>
      <c r="DM52" s="89"/>
      <c r="DN52" s="89"/>
      <c r="DO52" s="89"/>
      <c r="DP52" s="89"/>
      <c r="DQ52" s="89"/>
      <c r="DR52" s="89"/>
      <c r="DS52" s="89"/>
      <c r="DT52" s="89"/>
      <c r="DU52" s="89"/>
      <c r="DV52" s="89"/>
      <c r="DW52" s="89"/>
      <c r="DX52" s="89"/>
      <c r="DY52" s="89"/>
      <c r="DZ52" s="89"/>
      <c r="EA52" s="89"/>
      <c r="EB52" s="89"/>
      <c r="EC52" s="89"/>
      <c r="ED52" s="89"/>
      <c r="EE52" s="89"/>
      <c r="EF52" s="89"/>
      <c r="EG52" s="89"/>
      <c r="EH52" s="89"/>
      <c r="EI52" s="89"/>
      <c r="EJ52" s="89"/>
      <c r="EK52" s="89"/>
      <c r="EL52" s="89"/>
      <c r="EM52" s="89"/>
      <c r="EN52" s="89"/>
      <c r="EO52" s="89"/>
      <c r="EP52" s="89"/>
      <c r="EQ52" s="89"/>
      <c r="ER52" s="89"/>
      <c r="ES52" s="89"/>
      <c r="ET52" s="89"/>
      <c r="EU52" s="89"/>
      <c r="EV52" s="89"/>
      <c r="EW52" s="89"/>
      <c r="EX52" s="89"/>
      <c r="EY52" s="89"/>
      <c r="EZ52" s="89"/>
      <c r="FA52" s="89"/>
      <c r="FB52" s="89"/>
      <c r="FC52" s="89"/>
      <c r="FD52" s="89"/>
      <c r="FE52" s="89"/>
      <c r="FF52" s="89"/>
      <c r="FG52" s="89"/>
      <c r="FH52" s="89"/>
      <c r="FI52" s="89"/>
      <c r="FJ52" s="89"/>
      <c r="FK52" s="89"/>
      <c r="FL52" s="89"/>
      <c r="FM52" s="89"/>
      <c r="FN52" s="89"/>
      <c r="FO52" s="89"/>
      <c r="FP52" s="89"/>
      <c r="FQ52" s="89"/>
      <c r="FR52" s="89"/>
      <c r="FS52" s="89"/>
      <c r="FT52" s="89"/>
      <c r="FU52" s="89"/>
      <c r="FV52" s="89"/>
      <c r="FW52" s="89"/>
      <c r="FX52" s="89"/>
      <c r="FY52" s="89"/>
      <c r="FZ52" s="89"/>
      <c r="GA52" s="89"/>
      <c r="GB52" s="89"/>
      <c r="GC52" s="89"/>
      <c r="GD52" s="89"/>
      <c r="GE52" s="89"/>
      <c r="GF52" s="89"/>
      <c r="GG52" s="89"/>
      <c r="GH52" s="89"/>
      <c r="GI52" s="89"/>
      <c r="GJ52" s="89"/>
      <c r="GK52" s="89"/>
      <c r="GL52" s="89"/>
      <c r="GM52" s="89"/>
      <c r="GN52" s="89"/>
      <c r="GO52" s="89"/>
      <c r="GP52" s="89"/>
      <c r="GQ52" s="89"/>
      <c r="GR52" s="89"/>
      <c r="GS52" s="89"/>
      <c r="GT52" s="89"/>
      <c r="GU52" s="89"/>
      <c r="GV52" s="89"/>
      <c r="GW52" s="89"/>
      <c r="GX52" s="89"/>
      <c r="GY52" s="89"/>
      <c r="GZ52" s="89"/>
      <c r="HA52" s="89"/>
      <c r="HB52" s="89"/>
      <c r="HC52" s="89"/>
      <c r="HD52" s="89"/>
      <c r="HE52" s="89"/>
      <c r="HF52" s="89"/>
      <c r="HG52" s="89"/>
      <c r="HH52" s="89"/>
      <c r="HI52" s="89"/>
      <c r="HJ52" s="89"/>
      <c r="HK52" s="89"/>
      <c r="HL52" s="89"/>
      <c r="HM52" s="89"/>
      <c r="HN52" s="89"/>
      <c r="HO52" s="89"/>
      <c r="HP52" s="89"/>
      <c r="HQ52" s="89"/>
      <c r="HR52" s="89"/>
      <c r="HS52" s="89"/>
      <c r="HT52" s="89"/>
      <c r="HU52" s="89"/>
      <c r="HV52" s="89"/>
      <c r="HW52" s="89"/>
      <c r="HX52" s="89"/>
      <c r="HY52" s="89"/>
      <c r="HZ52" s="89"/>
      <c r="IA52" s="89"/>
      <c r="IB52" s="89"/>
      <c r="IC52" s="89"/>
      <c r="ID52" s="89"/>
      <c r="IE52" s="89"/>
      <c r="IF52" s="89"/>
      <c r="IG52" s="89"/>
      <c r="IH52" s="89"/>
      <c r="II52" s="89"/>
      <c r="IJ52" s="89"/>
      <c r="IK52" s="89"/>
      <c r="IL52" s="89"/>
      <c r="IM52" s="89"/>
      <c r="IN52" s="89"/>
      <c r="IO52" s="89"/>
      <c r="IP52" s="89"/>
      <c r="IQ52" s="89"/>
      <c r="IR52" s="89"/>
      <c r="IS52" s="89"/>
      <c r="IT52" s="89"/>
      <c r="IU52" s="89"/>
      <c r="IV52" s="89"/>
      <c r="IW52" s="89"/>
      <c r="IX52" s="89"/>
      <c r="IY52" s="89"/>
      <c r="IZ52" s="89"/>
      <c r="JA52" s="89"/>
      <c r="JB52" s="89"/>
      <c r="JC52" s="89"/>
      <c r="JD52" s="89"/>
      <c r="JE52" s="89"/>
      <c r="JF52" s="89"/>
      <c r="JG52" s="89"/>
      <c r="JH52" s="89"/>
      <c r="JI52" s="89"/>
      <c r="JJ52" s="89"/>
      <c r="JK52" s="89"/>
      <c r="JL52" s="89"/>
      <c r="JM52" s="89"/>
      <c r="JN52" s="89"/>
      <c r="JO52" s="89"/>
      <c r="JP52" s="89"/>
      <c r="JQ52" s="89"/>
      <c r="JR52" s="89"/>
      <c r="JS52" s="89"/>
      <c r="JT52" s="89"/>
      <c r="JU52" s="89"/>
      <c r="JV52" s="89"/>
      <c r="JW52" s="89"/>
      <c r="JX52" s="89"/>
      <c r="JY52" s="89"/>
      <c r="JZ52" s="89"/>
      <c r="KA52" s="89"/>
      <c r="KB52" s="89"/>
      <c r="KC52" s="89"/>
      <c r="KD52" s="89"/>
      <c r="KE52" s="89"/>
      <c r="KF52" s="89"/>
      <c r="KG52" s="89"/>
      <c r="KH52" s="89"/>
      <c r="KI52" s="89"/>
      <c r="KJ52" s="89"/>
      <c r="KK52" s="89"/>
      <c r="KL52" s="89"/>
      <c r="KM52" s="89"/>
      <c r="KN52" s="89"/>
      <c r="KO52" s="89"/>
      <c r="KP52" s="89"/>
      <c r="KQ52" s="89"/>
      <c r="KR52" s="89"/>
      <c r="KS52" s="89"/>
      <c r="KT52" s="89"/>
      <c r="KU52" s="89"/>
      <c r="KV52" s="89"/>
      <c r="KW52" s="89"/>
      <c r="KX52" s="89"/>
      <c r="KY52" s="89"/>
      <c r="KZ52" s="89"/>
      <c r="LA52" s="89"/>
      <c r="LB52" s="89"/>
      <c r="LC52" s="89"/>
      <c r="LD52" s="89"/>
      <c r="LE52" s="89"/>
      <c r="LF52" s="89"/>
      <c r="LG52" s="89"/>
      <c r="LH52" s="89"/>
      <c r="LI52" s="89"/>
      <c r="LJ52" s="89"/>
      <c r="LK52" s="89"/>
      <c r="LL52" s="89"/>
      <c r="LM52" s="89"/>
      <c r="LN52" s="89"/>
      <c r="LO52" s="89"/>
      <c r="LP52" s="89"/>
      <c r="LQ52" s="89"/>
      <c r="LR52" s="89"/>
      <c r="LS52" s="89"/>
      <c r="LT52" s="89"/>
      <c r="LU52" s="89"/>
      <c r="LV52" s="89"/>
      <c r="LW52" s="89"/>
      <c r="LX52" s="89"/>
      <c r="LY52" s="89"/>
      <c r="LZ52" s="89"/>
      <c r="MA52" s="89"/>
      <c r="MB52" s="89"/>
      <c r="MC52" s="89"/>
      <c r="MD52" s="89"/>
      <c r="ME52" s="89"/>
      <c r="MF52" s="89"/>
      <c r="MG52" s="89"/>
      <c r="MH52" s="89"/>
      <c r="MI52" s="89"/>
      <c r="MJ52" s="89"/>
      <c r="MK52" s="89"/>
      <c r="ML52" s="89"/>
      <c r="MM52" s="89"/>
      <c r="MN52" s="89"/>
      <c r="MO52" s="89"/>
      <c r="MP52" s="89"/>
      <c r="MQ52" s="89"/>
      <c r="MR52" s="89"/>
      <c r="MS52" s="89"/>
      <c r="MT52" s="89"/>
      <c r="MU52" s="89"/>
      <c r="MV52" s="89"/>
      <c r="MW52" s="89"/>
      <c r="MX52" s="89"/>
      <c r="MY52" s="89"/>
      <c r="MZ52" s="89"/>
      <c r="NA52" s="89"/>
      <c r="NB52" s="89"/>
      <c r="NC52" s="89"/>
      <c r="ND52" s="89"/>
      <c r="NE52" s="89"/>
      <c r="NF52" s="89"/>
      <c r="NG52" s="89"/>
      <c r="NH52" s="89"/>
      <c r="NI52" s="89"/>
      <c r="NJ52" s="89"/>
      <c r="NK52" s="89"/>
      <c r="NL52" s="89"/>
      <c r="NM52" s="89"/>
      <c r="NN52" s="89"/>
      <c r="NO52" s="89"/>
      <c r="NP52" s="89"/>
      <c r="NQ52" s="89"/>
      <c r="NR52" s="89"/>
      <c r="NS52" s="89"/>
      <c r="NT52" s="89"/>
      <c r="NU52" s="89"/>
      <c r="NV52" s="89"/>
      <c r="NW52" s="89"/>
      <c r="NX52" s="89"/>
      <c r="NY52" s="89"/>
      <c r="NZ52" s="89"/>
      <c r="OA52" s="89"/>
      <c r="OB52" s="89"/>
      <c r="OC52" s="89"/>
      <c r="OD52" s="89"/>
      <c r="OE52" s="89"/>
      <c r="OF52" s="89"/>
      <c r="OG52" s="89"/>
      <c r="OH52" s="89"/>
      <c r="OI52" s="89"/>
      <c r="OJ52" s="89"/>
      <c r="OK52" s="89"/>
      <c r="OL52" s="89"/>
      <c r="OM52" s="89"/>
      <c r="ON52" s="89"/>
      <c r="OO52" s="89"/>
      <c r="OP52" s="89"/>
      <c r="OQ52" s="89"/>
      <c r="OR52" s="89"/>
      <c r="OS52" s="89"/>
      <c r="OT52" s="89"/>
      <c r="OU52" s="89"/>
      <c r="OV52" s="89"/>
      <c r="OW52" s="89"/>
      <c r="OX52" s="89"/>
      <c r="OY52" s="89"/>
      <c r="OZ52" s="89"/>
      <c r="PA52" s="89"/>
      <c r="PB52" s="89"/>
      <c r="PC52" s="89"/>
      <c r="PD52" s="89"/>
      <c r="PE52" s="89"/>
      <c r="PF52" s="89"/>
      <c r="PG52" s="89"/>
      <c r="PH52" s="89"/>
      <c r="PI52" s="89"/>
      <c r="PJ52" s="89"/>
      <c r="PK52" s="89"/>
      <c r="PL52" s="89"/>
      <c r="PM52" s="89"/>
      <c r="PN52" s="89"/>
      <c r="PO52" s="89"/>
      <c r="PP52" s="89"/>
      <c r="PQ52" s="89"/>
      <c r="PR52" s="89"/>
      <c r="PS52" s="89"/>
      <c r="PT52" s="89"/>
      <c r="PU52" s="89"/>
      <c r="PV52" s="89"/>
      <c r="PW52" s="89"/>
      <c r="PX52" s="89"/>
      <c r="PY52" s="89"/>
      <c r="PZ52" s="89"/>
      <c r="QA52" s="89"/>
      <c r="QB52" s="89"/>
      <c r="QC52" s="89"/>
      <c r="QD52" s="89"/>
      <c r="QE52" s="89"/>
      <c r="QF52" s="89"/>
      <c r="QG52" s="89"/>
      <c r="QH52" s="89"/>
      <c r="QI52" s="89"/>
      <c r="QJ52" s="89"/>
      <c r="QK52" s="89"/>
      <c r="QL52" s="89"/>
      <c r="QM52" s="89"/>
      <c r="QN52" s="89"/>
      <c r="QO52" s="89"/>
      <c r="QP52" s="89"/>
      <c r="QQ52" s="89"/>
      <c r="QR52" s="89"/>
      <c r="QS52" s="89"/>
      <c r="QT52" s="89"/>
      <c r="QU52" s="89"/>
      <c r="QV52" s="89"/>
      <c r="QW52" s="89"/>
      <c r="QX52" s="89"/>
      <c r="QY52" s="89"/>
      <c r="QZ52" s="89"/>
      <c r="RA52" s="89"/>
      <c r="RB52" s="89"/>
      <c r="RC52" s="89"/>
      <c r="RD52" s="89"/>
      <c r="RE52" s="89"/>
      <c r="RF52" s="89"/>
      <c r="RG52" s="89"/>
      <c r="RH52" s="89"/>
      <c r="RI52" s="89"/>
      <c r="RJ52" s="89"/>
      <c r="RK52" s="89"/>
      <c r="RL52" s="89"/>
      <c r="RM52" s="89"/>
      <c r="RN52" s="89"/>
      <c r="RO52" s="89"/>
      <c r="RP52" s="89"/>
      <c r="RQ52" s="89"/>
      <c r="RR52" s="89"/>
      <c r="RS52" s="89"/>
      <c r="RT52" s="89"/>
      <c r="RU52" s="89"/>
      <c r="RV52" s="89"/>
      <c r="RW52" s="89"/>
      <c r="RX52" s="89"/>
      <c r="RY52" s="89"/>
      <c r="RZ52" s="89"/>
      <c r="SA52" s="89"/>
      <c r="SB52" s="89"/>
      <c r="SC52" s="89"/>
      <c r="SD52" s="89"/>
      <c r="SE52" s="89"/>
      <c r="SF52" s="89"/>
      <c r="SG52" s="89"/>
      <c r="SH52" s="89"/>
      <c r="SI52" s="89"/>
      <c r="SJ52" s="89"/>
      <c r="SK52" s="89"/>
      <c r="SL52" s="89"/>
      <c r="SM52" s="89"/>
      <c r="SN52" s="89"/>
      <c r="SO52" s="89"/>
      <c r="SP52" s="89"/>
      <c r="SQ52" s="89"/>
      <c r="SR52" s="89"/>
      <c r="SS52" s="89"/>
      <c r="ST52" s="89"/>
      <c r="SU52" s="89"/>
      <c r="SV52" s="89"/>
      <c r="SW52" s="89"/>
      <c r="SX52" s="89"/>
      <c r="SY52" s="89"/>
      <c r="SZ52" s="89"/>
      <c r="TA52" s="89"/>
      <c r="TB52" s="89"/>
      <c r="TC52" s="89"/>
      <c r="TD52" s="89"/>
      <c r="TE52" s="89"/>
      <c r="TF52" s="89"/>
      <c r="TG52" s="89"/>
      <c r="TH52" s="89"/>
      <c r="TI52" s="89"/>
      <c r="TJ52" s="89"/>
      <c r="TK52" s="89"/>
      <c r="TL52" s="89"/>
      <c r="TM52" s="89"/>
      <c r="TN52" s="89"/>
      <c r="TO52" s="89"/>
      <c r="TP52" s="89"/>
      <c r="TQ52" s="89"/>
      <c r="TR52" s="89"/>
      <c r="TS52" s="89"/>
      <c r="TT52" s="89"/>
      <c r="TU52" s="89"/>
      <c r="TV52" s="89"/>
      <c r="TW52" s="89"/>
      <c r="TX52" s="89"/>
      <c r="TY52" s="89"/>
      <c r="TZ52" s="89"/>
      <c r="UA52" s="89"/>
      <c r="UB52" s="89"/>
      <c r="UC52" s="89"/>
      <c r="UD52" s="89"/>
      <c r="UE52" s="89"/>
      <c r="UF52" s="89"/>
      <c r="UG52" s="89"/>
      <c r="UH52" s="89"/>
      <c r="UI52" s="89"/>
      <c r="UJ52" s="89"/>
      <c r="UK52" s="89"/>
      <c r="UL52" s="89"/>
      <c r="UM52" s="89"/>
      <c r="UN52" s="89"/>
      <c r="UO52" s="89"/>
      <c r="UP52" s="89"/>
      <c r="UQ52" s="89"/>
      <c r="UR52" s="89"/>
      <c r="US52" s="89"/>
      <c r="UT52" s="89"/>
      <c r="UU52" s="89"/>
      <c r="UV52" s="89"/>
      <c r="UW52" s="89"/>
      <c r="UX52" s="89"/>
      <c r="UY52" s="89"/>
      <c r="UZ52" s="89"/>
      <c r="VA52" s="89"/>
      <c r="VB52" s="89"/>
      <c r="VC52" s="89"/>
      <c r="VD52" s="89"/>
      <c r="VE52" s="89"/>
      <c r="VF52" s="89"/>
      <c r="VG52" s="89"/>
      <c r="VH52" s="89"/>
      <c r="VI52" s="89"/>
      <c r="VJ52" s="89"/>
      <c r="VK52" s="89"/>
      <c r="VL52" s="89"/>
      <c r="VM52" s="89"/>
      <c r="VN52" s="89"/>
      <c r="VO52" s="89"/>
      <c r="VP52" s="89"/>
      <c r="VQ52" s="89"/>
      <c r="VR52" s="89"/>
      <c r="VS52" s="89"/>
      <c r="VT52" s="89"/>
      <c r="VU52" s="89"/>
      <c r="VV52" s="89"/>
      <c r="VW52" s="89"/>
      <c r="VX52" s="89"/>
      <c r="VY52" s="89"/>
      <c r="VZ52" s="89"/>
      <c r="WA52" s="89"/>
      <c r="WB52" s="89"/>
      <c r="WC52" s="89"/>
      <c r="WD52" s="89"/>
      <c r="WE52" s="89"/>
      <c r="WF52" s="89"/>
      <c r="WG52" s="89"/>
      <c r="WH52" s="89"/>
      <c r="WI52" s="89"/>
      <c r="WJ52" s="89"/>
      <c r="WK52" s="89"/>
      <c r="WL52" s="89"/>
      <c r="WM52" s="89"/>
      <c r="WN52" s="89"/>
      <c r="WO52" s="89"/>
      <c r="WP52" s="89"/>
      <c r="WQ52" s="89"/>
      <c r="WR52" s="89"/>
      <c r="WS52" s="89"/>
      <c r="WT52" s="89"/>
      <c r="WU52" s="89"/>
      <c r="WV52" s="89"/>
      <c r="WW52" s="89"/>
      <c r="WX52" s="89"/>
      <c r="WY52" s="89"/>
      <c r="WZ52" s="89"/>
      <c r="XA52" s="89"/>
      <c r="XB52" s="89"/>
      <c r="XC52" s="89"/>
      <c r="XD52" s="89"/>
      <c r="XE52" s="89"/>
      <c r="XF52" s="89"/>
      <c r="XG52" s="89"/>
      <c r="XH52" s="89"/>
      <c r="XI52" s="89"/>
      <c r="XJ52" s="89"/>
      <c r="XK52" s="89"/>
      <c r="XL52" s="89"/>
      <c r="XM52" s="89"/>
      <c r="XN52" s="89"/>
      <c r="XO52" s="89"/>
      <c r="XP52" s="89"/>
      <c r="XQ52" s="89"/>
      <c r="XR52" s="89"/>
      <c r="XS52" s="89"/>
      <c r="XT52" s="89"/>
      <c r="XU52" s="89"/>
      <c r="XV52" s="89"/>
      <c r="XW52" s="89"/>
      <c r="XX52" s="89"/>
      <c r="XY52" s="89"/>
      <c r="XZ52" s="89"/>
      <c r="YA52" s="89"/>
      <c r="YB52" s="89"/>
      <c r="YC52" s="89"/>
      <c r="YD52" s="89"/>
      <c r="YE52" s="89"/>
      <c r="YF52" s="89"/>
      <c r="YG52" s="89"/>
      <c r="YH52" s="89"/>
      <c r="YI52" s="89"/>
      <c r="YJ52" s="89"/>
      <c r="YK52" s="89"/>
      <c r="YL52" s="89"/>
      <c r="YM52" s="89"/>
      <c r="YN52" s="89"/>
      <c r="YO52" s="89"/>
      <c r="YP52" s="89"/>
      <c r="YQ52" s="89"/>
      <c r="YR52" s="89"/>
      <c r="YS52" s="89"/>
      <c r="YT52" s="89"/>
      <c r="YU52" s="89"/>
      <c r="YV52" s="89"/>
      <c r="YW52" s="89"/>
      <c r="YX52" s="89"/>
      <c r="YY52" s="89"/>
      <c r="YZ52" s="89"/>
      <c r="ZA52" s="89"/>
      <c r="ZB52" s="89"/>
      <c r="ZC52" s="89"/>
      <c r="ZD52" s="89"/>
      <c r="ZE52" s="89"/>
      <c r="ZF52" s="89"/>
      <c r="ZG52" s="89"/>
      <c r="ZH52" s="89"/>
      <c r="ZI52" s="89"/>
      <c r="ZJ52" s="89"/>
      <c r="ZK52" s="89"/>
      <c r="ZL52" s="89"/>
      <c r="ZM52" s="89"/>
      <c r="ZN52" s="89"/>
      <c r="ZO52" s="89"/>
      <c r="ZP52" s="89"/>
      <c r="ZQ52" s="89"/>
      <c r="ZR52" s="89"/>
      <c r="ZS52" s="89"/>
      <c r="ZT52" s="89"/>
      <c r="ZU52" s="89"/>
      <c r="ZV52" s="89"/>
      <c r="ZW52" s="89"/>
      <c r="ZX52" s="89"/>
      <c r="ZY52" s="89"/>
      <c r="ZZ52" s="89"/>
      <c r="AAA52" s="89"/>
      <c r="AAB52" s="89"/>
      <c r="AAC52" s="89"/>
      <c r="AAD52" s="89"/>
      <c r="AAE52" s="89"/>
      <c r="AAF52" s="89"/>
      <c r="AAG52" s="89"/>
      <c r="AAH52" s="89"/>
      <c r="AAI52" s="89"/>
      <c r="AAJ52" s="89"/>
      <c r="AAK52" s="89"/>
      <c r="AAL52" s="89"/>
      <c r="AAM52" s="89"/>
      <c r="AAN52" s="89"/>
      <c r="AAO52" s="89"/>
      <c r="AAP52" s="89"/>
      <c r="AAQ52" s="89"/>
      <c r="AAR52" s="89"/>
      <c r="AAS52" s="89"/>
      <c r="AAT52" s="89"/>
      <c r="AAU52" s="89"/>
      <c r="AAV52" s="89"/>
      <c r="AAW52" s="89"/>
      <c r="AAX52" s="89"/>
      <c r="AAY52" s="89"/>
      <c r="AAZ52" s="89"/>
      <c r="ABA52" s="89"/>
      <c r="ABB52" s="89"/>
      <c r="ABC52" s="89"/>
      <c r="ABD52" s="89"/>
      <c r="ABE52" s="89"/>
      <c r="ABF52" s="89"/>
      <c r="ABG52" s="89"/>
      <c r="ABH52" s="89"/>
      <c r="ABI52" s="89"/>
      <c r="ABJ52" s="89"/>
      <c r="ABK52" s="89"/>
      <c r="ABL52" s="89"/>
      <c r="ABM52" s="89"/>
      <c r="ABN52" s="89"/>
      <c r="ABO52" s="89"/>
      <c r="ABP52" s="89"/>
      <c r="ABQ52" s="89"/>
      <c r="ABR52" s="89"/>
      <c r="ABS52" s="89"/>
      <c r="ABT52" s="89"/>
      <c r="ABU52" s="89"/>
      <c r="ABV52" s="89"/>
      <c r="ABW52" s="89"/>
      <c r="ABX52" s="89"/>
      <c r="ABY52" s="89"/>
      <c r="ABZ52" s="89"/>
      <c r="ACA52" s="89"/>
      <c r="ACB52" s="89"/>
      <c r="ACC52" s="89"/>
      <c r="ACD52" s="89"/>
      <c r="ACE52" s="89"/>
      <c r="ACF52" s="89"/>
      <c r="ACG52" s="89"/>
      <c r="ACH52" s="89"/>
      <c r="ACI52" s="89"/>
      <c r="ACJ52" s="89"/>
      <c r="ACK52" s="89"/>
      <c r="ACL52" s="89"/>
      <c r="ACM52" s="89"/>
      <c r="ACN52" s="89"/>
      <c r="ACO52" s="89"/>
      <c r="ACP52" s="89"/>
      <c r="ACQ52" s="89"/>
      <c r="ACR52" s="89"/>
      <c r="ACS52" s="89"/>
      <c r="ACT52" s="89"/>
      <c r="ACU52" s="89"/>
      <c r="ACV52" s="89"/>
      <c r="ACW52" s="89"/>
      <c r="ACX52" s="89"/>
      <c r="ACY52" s="89"/>
      <c r="ACZ52" s="89"/>
      <c r="ADA52" s="89"/>
      <c r="ADB52" s="89"/>
      <c r="ADC52" s="89"/>
      <c r="ADD52" s="89"/>
      <c r="ADE52" s="89"/>
      <c r="ADF52" s="89"/>
      <c r="ADG52" s="89"/>
      <c r="ADH52" s="89"/>
      <c r="ADI52" s="89"/>
      <c r="ADJ52" s="89"/>
      <c r="ADK52" s="89"/>
      <c r="ADL52" s="89"/>
      <c r="ADM52" s="89"/>
      <c r="ADN52" s="89"/>
      <c r="ADO52" s="89"/>
      <c r="ADP52" s="89"/>
      <c r="ADQ52" s="89"/>
      <c r="ADR52" s="89"/>
      <c r="ADS52" s="89"/>
      <c r="ADT52" s="89"/>
      <c r="ADU52" s="89"/>
      <c r="ADV52" s="89"/>
      <c r="ADW52" s="89"/>
      <c r="ADX52" s="89"/>
      <c r="ADY52" s="89"/>
      <c r="ADZ52" s="89"/>
      <c r="AEA52" s="89"/>
      <c r="AEB52" s="89"/>
      <c r="AEC52" s="89"/>
      <c r="AED52" s="89"/>
      <c r="AEE52" s="89"/>
      <c r="AEF52" s="89"/>
      <c r="AEG52" s="89"/>
      <c r="AEH52" s="89"/>
      <c r="AEI52" s="89"/>
      <c r="AEJ52" s="89"/>
      <c r="AEK52" s="89"/>
      <c r="AEL52" s="89"/>
      <c r="AEM52" s="89"/>
      <c r="AEN52" s="89"/>
      <c r="AEO52" s="89"/>
      <c r="AEP52" s="89"/>
      <c r="AEQ52" s="89"/>
      <c r="AER52" s="89"/>
      <c r="AES52" s="89"/>
      <c r="AET52" s="89"/>
      <c r="AEU52" s="89"/>
      <c r="AEV52" s="89"/>
      <c r="AEW52" s="89"/>
      <c r="AEX52" s="89"/>
      <c r="AEY52" s="89"/>
      <c r="AEZ52" s="89"/>
      <c r="AFA52" s="89"/>
      <c r="AFB52" s="89"/>
      <c r="AFC52" s="89"/>
      <c r="AFD52" s="89"/>
      <c r="AFE52" s="89"/>
      <c r="AFF52" s="89"/>
      <c r="AFG52" s="89"/>
      <c r="AFH52" s="89"/>
      <c r="AFI52" s="89"/>
      <c r="AFJ52" s="89"/>
      <c r="AFK52" s="89"/>
      <c r="AFL52" s="89"/>
      <c r="AFM52" s="89"/>
      <c r="AFN52" s="89"/>
      <c r="AFO52" s="89"/>
      <c r="AFP52" s="89"/>
      <c r="AFQ52" s="89"/>
      <c r="AFR52" s="89"/>
      <c r="AFS52" s="89"/>
      <c r="AFT52" s="89"/>
      <c r="AFU52" s="89"/>
      <c r="AFV52" s="89"/>
      <c r="AFW52" s="89"/>
      <c r="AFX52" s="89"/>
      <c r="AFY52" s="89"/>
      <c r="AFZ52" s="89"/>
      <c r="AGA52" s="89"/>
      <c r="AGB52" s="89"/>
      <c r="AGC52" s="89"/>
      <c r="AGD52" s="89"/>
      <c r="AGE52" s="89"/>
      <c r="AGF52" s="89"/>
      <c r="AGG52" s="89"/>
      <c r="AGH52" s="89"/>
      <c r="AGI52" s="89"/>
      <c r="AGJ52" s="89"/>
      <c r="AGK52" s="89"/>
      <c r="AGL52" s="89"/>
      <c r="AGM52" s="89"/>
      <c r="AGN52" s="89"/>
      <c r="AGO52" s="89"/>
      <c r="AGP52" s="89"/>
      <c r="AGQ52" s="89"/>
      <c r="AGR52" s="89"/>
      <c r="AGS52" s="89"/>
      <c r="AGT52" s="89"/>
      <c r="AGU52" s="89"/>
      <c r="AGV52" s="89"/>
      <c r="AGW52" s="89"/>
      <c r="AGX52" s="89"/>
      <c r="AGY52" s="89"/>
      <c r="AGZ52" s="89"/>
      <c r="AHA52" s="89"/>
      <c r="AHB52" s="89"/>
      <c r="AHC52" s="89"/>
      <c r="AHD52" s="89"/>
      <c r="AHE52" s="89"/>
      <c r="AHF52" s="89"/>
      <c r="AHG52" s="89"/>
      <c r="AHH52" s="89"/>
      <c r="AHI52" s="89"/>
      <c r="AHJ52" s="89"/>
      <c r="AHK52" s="89"/>
      <c r="AHL52" s="89"/>
      <c r="AHM52" s="89"/>
      <c r="AHN52" s="89"/>
      <c r="AHO52" s="89"/>
      <c r="AHP52" s="89"/>
      <c r="AHQ52" s="89"/>
      <c r="AHR52" s="89"/>
      <c r="AHS52" s="89"/>
      <c r="AHT52" s="89"/>
      <c r="AHU52" s="89"/>
      <c r="AHV52" s="89"/>
      <c r="AHW52" s="89"/>
      <c r="AHX52" s="89"/>
      <c r="AHY52" s="89"/>
      <c r="AHZ52" s="89"/>
      <c r="AIA52" s="89"/>
      <c r="AIB52" s="89"/>
      <c r="AIC52" s="89"/>
      <c r="AID52" s="89"/>
      <c r="AIE52" s="89"/>
      <c r="AIF52" s="89"/>
      <c r="AIG52" s="89"/>
      <c r="AIH52" s="89"/>
      <c r="AII52" s="89"/>
      <c r="AIJ52" s="89"/>
      <c r="AIK52" s="89"/>
      <c r="AIL52" s="89"/>
      <c r="AIM52" s="89"/>
      <c r="AIN52" s="89"/>
      <c r="AIO52" s="89"/>
      <c r="AIP52" s="89"/>
      <c r="AIQ52" s="89"/>
      <c r="AIR52" s="89"/>
      <c r="AIS52" s="89"/>
      <c r="AIT52" s="89"/>
      <c r="AIU52" s="89"/>
      <c r="AIV52" s="89"/>
      <c r="AIW52" s="89"/>
      <c r="AIX52" s="89"/>
      <c r="AIY52" s="89"/>
      <c r="AIZ52" s="89"/>
      <c r="AJA52" s="89"/>
      <c r="AJB52" s="89"/>
      <c r="AJC52" s="89"/>
      <c r="AJD52" s="89"/>
      <c r="AJE52" s="89"/>
      <c r="AJF52" s="89"/>
      <c r="AJG52" s="89"/>
      <c r="AJH52" s="89"/>
      <c r="AJI52" s="89"/>
      <c r="AJJ52" s="89"/>
      <c r="AJK52" s="89"/>
      <c r="AJL52" s="89"/>
      <c r="AJM52" s="89"/>
      <c r="AJN52" s="89"/>
      <c r="AJO52" s="89"/>
      <c r="AJP52" s="89"/>
      <c r="AJQ52" s="89"/>
      <c r="AJR52" s="89"/>
      <c r="AJS52" s="89"/>
      <c r="AJT52" s="89"/>
      <c r="AJU52" s="89"/>
      <c r="AJV52" s="89"/>
      <c r="AJW52" s="89"/>
      <c r="AJX52" s="89"/>
      <c r="AJY52" s="89"/>
      <c r="AJZ52" s="89"/>
      <c r="AKA52" s="89"/>
      <c r="AKB52" s="89"/>
      <c r="AKC52" s="89"/>
      <c r="AKD52" s="89"/>
      <c r="AKE52" s="89"/>
      <c r="AKF52" s="89"/>
      <c r="AKG52" s="89"/>
      <c r="AKH52" s="89"/>
      <c r="AKI52" s="89"/>
      <c r="AKJ52" s="89"/>
      <c r="AKK52" s="89"/>
      <c r="AKL52" s="89"/>
      <c r="AKM52" s="89"/>
      <c r="AKN52" s="89"/>
      <c r="AKO52" s="89"/>
      <c r="AKP52" s="89"/>
      <c r="AKQ52" s="89"/>
      <c r="AKR52" s="89"/>
      <c r="AKS52" s="89"/>
      <c r="AKT52" s="89"/>
      <c r="AKU52" s="89"/>
      <c r="AKV52" s="89"/>
      <c r="AKW52" s="89"/>
      <c r="AKX52" s="89"/>
      <c r="AKY52" s="89"/>
      <c r="AKZ52" s="89"/>
      <c r="ALA52" s="89"/>
      <c r="ALB52" s="89"/>
      <c r="ALC52" s="89"/>
      <c r="ALD52" s="89"/>
      <c r="ALE52" s="89"/>
      <c r="ALF52" s="89"/>
      <c r="ALG52" s="89"/>
      <c r="ALH52" s="89"/>
      <c r="ALI52" s="89"/>
      <c r="ALJ52" s="89"/>
      <c r="ALK52" s="89"/>
      <c r="ALL52" s="89"/>
      <c r="ALM52" s="89"/>
      <c r="ALN52" s="89"/>
      <c r="ALO52" s="89"/>
      <c r="ALP52" s="89"/>
      <c r="ALQ52" s="89"/>
      <c r="ALR52" s="89"/>
      <c r="ALS52" s="89"/>
      <c r="ALT52" s="89"/>
      <c r="ALU52" s="89"/>
      <c r="ALV52" s="89"/>
      <c r="ALW52" s="89"/>
    </row>
    <row r="53" spans="1:1011" ht="14.25"/>
    <row r="54" spans="1:1011" ht="14.25">
      <c r="A54" s="87"/>
      <c r="B54" s="89"/>
      <c r="C54" s="89"/>
      <c r="D54" s="89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  <c r="AG54" s="89"/>
      <c r="AH54" s="89"/>
      <c r="AI54" s="89"/>
      <c r="AJ54" s="89"/>
      <c r="AK54" s="89"/>
      <c r="AL54" s="89"/>
      <c r="AM54" s="89"/>
      <c r="AN54" s="89"/>
      <c r="AO54" s="89"/>
      <c r="AP54" s="89"/>
      <c r="AQ54" s="89"/>
      <c r="AR54" s="89"/>
      <c r="AS54" s="89"/>
      <c r="AT54" s="89"/>
      <c r="AU54" s="89"/>
      <c r="AV54" s="89"/>
      <c r="AW54" s="89"/>
      <c r="AX54" s="89"/>
      <c r="AY54" s="89"/>
      <c r="AZ54" s="89"/>
      <c r="BA54" s="89"/>
      <c r="BB54" s="89"/>
      <c r="BC54" s="89"/>
      <c r="BD54" s="89"/>
      <c r="BE54" s="89"/>
      <c r="BF54" s="89"/>
      <c r="BG54" s="89"/>
      <c r="BH54" s="89"/>
      <c r="BI54" s="89"/>
      <c r="BJ54" s="89"/>
      <c r="BK54" s="89"/>
      <c r="BL54" s="89"/>
      <c r="BM54" s="89"/>
      <c r="BN54" s="89"/>
      <c r="BO54" s="89"/>
      <c r="BP54" s="89"/>
      <c r="BQ54" s="89"/>
      <c r="BR54" s="89"/>
      <c r="BS54" s="89"/>
      <c r="BT54" s="89"/>
      <c r="BU54" s="89"/>
      <c r="BV54" s="89"/>
      <c r="BW54" s="89"/>
      <c r="BX54" s="89"/>
      <c r="BY54" s="89"/>
      <c r="BZ54" s="89"/>
      <c r="CA54" s="89"/>
      <c r="CB54" s="89"/>
      <c r="CC54" s="89"/>
      <c r="CD54" s="89"/>
      <c r="CE54" s="89"/>
      <c r="CF54" s="89"/>
      <c r="CG54" s="89"/>
      <c r="CH54" s="89"/>
      <c r="CI54" s="89"/>
      <c r="CJ54" s="89"/>
      <c r="CK54" s="89"/>
      <c r="CL54" s="89"/>
      <c r="CM54" s="89"/>
      <c r="CN54" s="89"/>
      <c r="CO54" s="89"/>
      <c r="CP54" s="89"/>
      <c r="CQ54" s="89"/>
      <c r="CR54" s="89"/>
      <c r="CS54" s="89"/>
      <c r="CT54" s="89"/>
      <c r="CU54" s="89"/>
      <c r="CV54" s="89"/>
      <c r="CW54" s="89"/>
      <c r="CX54" s="89"/>
      <c r="CY54" s="89"/>
      <c r="CZ54" s="89"/>
      <c r="DA54" s="89"/>
      <c r="DB54" s="89"/>
      <c r="DC54" s="89"/>
      <c r="DD54" s="89"/>
      <c r="DE54" s="89"/>
      <c r="DF54" s="89"/>
      <c r="DG54" s="89"/>
      <c r="DH54" s="89"/>
      <c r="DI54" s="89"/>
      <c r="DJ54" s="89"/>
      <c r="DK54" s="89"/>
      <c r="DL54" s="89"/>
      <c r="DM54" s="89"/>
      <c r="DN54" s="89"/>
      <c r="DO54" s="89"/>
      <c r="DP54" s="89"/>
      <c r="DQ54" s="89"/>
      <c r="DR54" s="89"/>
      <c r="DS54" s="89"/>
      <c r="DT54" s="89"/>
      <c r="DU54" s="89"/>
      <c r="DV54" s="89"/>
      <c r="DW54" s="89"/>
      <c r="DX54" s="89"/>
      <c r="DY54" s="89"/>
      <c r="DZ54" s="89"/>
      <c r="EA54" s="89"/>
      <c r="EB54" s="89"/>
      <c r="EC54" s="89"/>
      <c r="ED54" s="89"/>
      <c r="EE54" s="89"/>
      <c r="EF54" s="89"/>
      <c r="EG54" s="89"/>
      <c r="EH54" s="89"/>
      <c r="EI54" s="89"/>
      <c r="EJ54" s="89"/>
      <c r="EK54" s="89"/>
      <c r="EL54" s="89"/>
      <c r="EM54" s="89"/>
      <c r="EN54" s="89"/>
      <c r="EO54" s="89"/>
      <c r="EP54" s="89"/>
      <c r="EQ54" s="89"/>
      <c r="ER54" s="89"/>
      <c r="ES54" s="89"/>
      <c r="ET54" s="89"/>
      <c r="EU54" s="89"/>
      <c r="EV54" s="89"/>
      <c r="EW54" s="89"/>
      <c r="EX54" s="89"/>
      <c r="EY54" s="89"/>
      <c r="EZ54" s="89"/>
      <c r="FA54" s="89"/>
      <c r="FB54" s="89"/>
      <c r="FC54" s="89"/>
      <c r="FD54" s="89"/>
      <c r="FE54" s="89"/>
      <c r="FF54" s="89"/>
      <c r="FG54" s="89"/>
      <c r="FH54" s="89"/>
      <c r="FI54" s="89"/>
      <c r="FJ54" s="89"/>
      <c r="FK54" s="89"/>
      <c r="FL54" s="89"/>
      <c r="FM54" s="89"/>
      <c r="FN54" s="89"/>
      <c r="FO54" s="89"/>
      <c r="FP54" s="89"/>
      <c r="FQ54" s="89"/>
      <c r="FR54" s="89"/>
      <c r="FS54" s="89"/>
      <c r="FT54" s="89"/>
      <c r="FU54" s="89"/>
      <c r="FV54" s="89"/>
      <c r="FW54" s="89"/>
      <c r="FX54" s="89"/>
      <c r="FY54" s="89"/>
      <c r="FZ54" s="89"/>
      <c r="GA54" s="89"/>
      <c r="GB54" s="89"/>
      <c r="GC54" s="89"/>
      <c r="GD54" s="89"/>
      <c r="GE54" s="89"/>
      <c r="GF54" s="89"/>
      <c r="GG54" s="89"/>
      <c r="GH54" s="89"/>
      <c r="GI54" s="89"/>
      <c r="GJ54" s="89"/>
      <c r="GK54" s="89"/>
      <c r="GL54" s="89"/>
      <c r="GM54" s="89"/>
      <c r="GN54" s="89"/>
      <c r="GO54" s="89"/>
      <c r="GP54" s="89"/>
      <c r="GQ54" s="89"/>
      <c r="GR54" s="89"/>
      <c r="GS54" s="89"/>
      <c r="GT54" s="89"/>
      <c r="GU54" s="89"/>
      <c r="GV54" s="89"/>
      <c r="GW54" s="89"/>
      <c r="GX54" s="89"/>
      <c r="GY54" s="89"/>
      <c r="GZ54" s="89"/>
      <c r="HA54" s="89"/>
      <c r="HB54" s="89"/>
      <c r="HC54" s="89"/>
      <c r="HD54" s="89"/>
      <c r="HE54" s="89"/>
      <c r="HF54" s="89"/>
      <c r="HG54" s="89"/>
      <c r="HH54" s="89"/>
      <c r="HI54" s="89"/>
      <c r="HJ54" s="89"/>
      <c r="HK54" s="89"/>
      <c r="HL54" s="89"/>
      <c r="HM54" s="89"/>
      <c r="HN54" s="89"/>
      <c r="HO54" s="89"/>
      <c r="HP54" s="89"/>
      <c r="HQ54" s="89"/>
      <c r="HR54" s="89"/>
      <c r="HS54" s="89"/>
      <c r="HT54" s="89"/>
      <c r="HU54" s="89"/>
      <c r="HV54" s="89"/>
      <c r="HW54" s="89"/>
      <c r="HX54" s="89"/>
      <c r="HY54" s="89"/>
      <c r="HZ54" s="89"/>
      <c r="IA54" s="89"/>
      <c r="IB54" s="89"/>
      <c r="IC54" s="89"/>
      <c r="ID54" s="89"/>
      <c r="IE54" s="89"/>
      <c r="IF54" s="89"/>
      <c r="IG54" s="89"/>
      <c r="IH54" s="89"/>
      <c r="II54" s="89"/>
      <c r="IJ54" s="89"/>
      <c r="IK54" s="89"/>
      <c r="IL54" s="89"/>
      <c r="IM54" s="89"/>
      <c r="IN54" s="89"/>
      <c r="IO54" s="89"/>
      <c r="IP54" s="89"/>
      <c r="IQ54" s="89"/>
      <c r="IR54" s="89"/>
      <c r="IS54" s="89"/>
      <c r="IT54" s="89"/>
      <c r="IU54" s="89"/>
      <c r="IV54" s="89"/>
      <c r="IW54" s="89"/>
      <c r="IX54" s="89"/>
      <c r="IY54" s="89"/>
      <c r="IZ54" s="89"/>
      <c r="JA54" s="89"/>
      <c r="JB54" s="89"/>
      <c r="JC54" s="89"/>
      <c r="JD54" s="89"/>
      <c r="JE54" s="89"/>
      <c r="JF54" s="89"/>
      <c r="JG54" s="89"/>
      <c r="JH54" s="89"/>
      <c r="JI54" s="89"/>
      <c r="JJ54" s="89"/>
      <c r="JK54" s="89"/>
      <c r="JL54" s="89"/>
      <c r="JM54" s="89"/>
      <c r="JN54" s="89"/>
      <c r="JO54" s="89"/>
      <c r="JP54" s="89"/>
      <c r="JQ54" s="89"/>
      <c r="JR54" s="89"/>
      <c r="JS54" s="89"/>
      <c r="JT54" s="89"/>
      <c r="JU54" s="89"/>
      <c r="JV54" s="89"/>
      <c r="JW54" s="89"/>
      <c r="JX54" s="89"/>
      <c r="JY54" s="89"/>
      <c r="JZ54" s="89"/>
      <c r="KA54" s="89"/>
      <c r="KB54" s="89"/>
      <c r="KC54" s="89"/>
      <c r="KD54" s="89"/>
      <c r="KE54" s="89"/>
      <c r="KF54" s="89"/>
      <c r="KG54" s="89"/>
      <c r="KH54" s="89"/>
      <c r="KI54" s="89"/>
      <c r="KJ54" s="89"/>
      <c r="KK54" s="89"/>
      <c r="KL54" s="89"/>
      <c r="KM54" s="89"/>
      <c r="KN54" s="89"/>
      <c r="KO54" s="89"/>
      <c r="KP54" s="89"/>
      <c r="KQ54" s="89"/>
      <c r="KR54" s="89"/>
      <c r="KS54" s="89"/>
      <c r="KT54" s="89"/>
      <c r="KU54" s="89"/>
      <c r="KV54" s="89"/>
      <c r="KW54" s="89"/>
      <c r="KX54" s="89"/>
      <c r="KY54" s="89"/>
      <c r="KZ54" s="89"/>
      <c r="LA54" s="89"/>
      <c r="LB54" s="89"/>
      <c r="LC54" s="89"/>
      <c r="LD54" s="89"/>
      <c r="LE54" s="89"/>
      <c r="LF54" s="89"/>
      <c r="LG54" s="89"/>
      <c r="LH54" s="89"/>
      <c r="LI54" s="89"/>
      <c r="LJ54" s="89"/>
      <c r="LK54" s="89"/>
      <c r="LL54" s="89"/>
      <c r="LM54" s="89"/>
      <c r="LN54" s="89"/>
      <c r="LO54" s="89"/>
      <c r="LP54" s="89"/>
      <c r="LQ54" s="89"/>
      <c r="LR54" s="89"/>
      <c r="LS54" s="89"/>
      <c r="LT54" s="89"/>
      <c r="LU54" s="89"/>
      <c r="LV54" s="89"/>
      <c r="LW54" s="89"/>
      <c r="LX54" s="89"/>
      <c r="LY54" s="89"/>
      <c r="LZ54" s="89"/>
      <c r="MA54" s="89"/>
      <c r="MB54" s="89"/>
      <c r="MC54" s="89"/>
      <c r="MD54" s="89"/>
      <c r="ME54" s="89"/>
      <c r="MF54" s="89"/>
      <c r="MG54" s="89"/>
      <c r="MH54" s="89"/>
      <c r="MI54" s="89"/>
      <c r="MJ54" s="89"/>
      <c r="MK54" s="89"/>
      <c r="ML54" s="89"/>
      <c r="MM54" s="89"/>
      <c r="MN54" s="89"/>
      <c r="MO54" s="89"/>
      <c r="MP54" s="89"/>
      <c r="MQ54" s="89"/>
      <c r="MR54" s="89"/>
      <c r="MS54" s="89"/>
      <c r="MT54" s="89"/>
      <c r="MU54" s="89"/>
      <c r="MV54" s="89"/>
      <c r="MW54" s="89"/>
      <c r="MX54" s="89"/>
      <c r="MY54" s="89"/>
      <c r="MZ54" s="89"/>
      <c r="NA54" s="89"/>
      <c r="NB54" s="89"/>
      <c r="NC54" s="89"/>
      <c r="ND54" s="89"/>
      <c r="NE54" s="89"/>
      <c r="NF54" s="89"/>
      <c r="NG54" s="89"/>
      <c r="NH54" s="89"/>
      <c r="NI54" s="89"/>
      <c r="NJ54" s="89"/>
      <c r="NK54" s="89"/>
      <c r="NL54" s="89"/>
      <c r="NM54" s="89"/>
      <c r="NN54" s="89"/>
      <c r="NO54" s="89"/>
      <c r="NP54" s="89"/>
      <c r="NQ54" s="89"/>
      <c r="NR54" s="89"/>
      <c r="NS54" s="89"/>
      <c r="NT54" s="89"/>
      <c r="NU54" s="89"/>
      <c r="NV54" s="89"/>
      <c r="NW54" s="89"/>
      <c r="NX54" s="89"/>
      <c r="NY54" s="89"/>
      <c r="NZ54" s="89"/>
      <c r="OA54" s="89"/>
      <c r="OB54" s="89"/>
      <c r="OC54" s="89"/>
      <c r="OD54" s="89"/>
      <c r="OE54" s="89"/>
      <c r="OF54" s="89"/>
      <c r="OG54" s="89"/>
      <c r="OH54" s="89"/>
      <c r="OI54" s="89"/>
      <c r="OJ54" s="89"/>
      <c r="OK54" s="89"/>
      <c r="OL54" s="89"/>
      <c r="OM54" s="89"/>
      <c r="ON54" s="89"/>
      <c r="OO54" s="89"/>
      <c r="OP54" s="89"/>
      <c r="OQ54" s="89"/>
      <c r="OR54" s="89"/>
      <c r="OS54" s="89"/>
      <c r="OT54" s="89"/>
      <c r="OU54" s="89"/>
      <c r="OV54" s="89"/>
      <c r="OW54" s="89"/>
      <c r="OX54" s="89"/>
      <c r="OY54" s="89"/>
      <c r="OZ54" s="89"/>
      <c r="PA54" s="89"/>
      <c r="PB54" s="89"/>
      <c r="PC54" s="89"/>
      <c r="PD54" s="89"/>
      <c r="PE54" s="89"/>
      <c r="PF54" s="89"/>
      <c r="PG54" s="89"/>
      <c r="PH54" s="89"/>
      <c r="PI54" s="89"/>
      <c r="PJ54" s="89"/>
      <c r="PK54" s="89"/>
      <c r="PL54" s="89"/>
      <c r="PM54" s="89"/>
      <c r="PN54" s="89"/>
      <c r="PO54" s="89"/>
      <c r="PP54" s="89"/>
      <c r="PQ54" s="89"/>
      <c r="PR54" s="89"/>
      <c r="PS54" s="89"/>
      <c r="PT54" s="89"/>
      <c r="PU54" s="89"/>
      <c r="PV54" s="89"/>
      <c r="PW54" s="89"/>
      <c r="PX54" s="89"/>
      <c r="PY54" s="89"/>
      <c r="PZ54" s="89"/>
      <c r="QA54" s="89"/>
      <c r="QB54" s="89"/>
      <c r="QC54" s="89"/>
      <c r="QD54" s="89"/>
      <c r="QE54" s="89"/>
      <c r="QF54" s="89"/>
      <c r="QG54" s="89"/>
      <c r="QH54" s="89"/>
      <c r="QI54" s="89"/>
      <c r="QJ54" s="89"/>
      <c r="QK54" s="89"/>
      <c r="QL54" s="89"/>
      <c r="QM54" s="89"/>
      <c r="QN54" s="89"/>
      <c r="QO54" s="89"/>
      <c r="QP54" s="89"/>
      <c r="QQ54" s="89"/>
      <c r="QR54" s="89"/>
      <c r="QS54" s="89"/>
      <c r="QT54" s="89"/>
      <c r="QU54" s="89"/>
      <c r="QV54" s="89"/>
      <c r="QW54" s="89"/>
      <c r="QX54" s="89"/>
      <c r="QY54" s="89"/>
      <c r="QZ54" s="89"/>
      <c r="RA54" s="89"/>
      <c r="RB54" s="89"/>
      <c r="RC54" s="89"/>
      <c r="RD54" s="89"/>
      <c r="RE54" s="89"/>
      <c r="RF54" s="89"/>
      <c r="RG54" s="89"/>
      <c r="RH54" s="89"/>
      <c r="RI54" s="89"/>
      <c r="RJ54" s="89"/>
      <c r="RK54" s="89"/>
      <c r="RL54" s="89"/>
      <c r="RM54" s="89"/>
      <c r="RN54" s="89"/>
      <c r="RO54" s="89"/>
      <c r="RP54" s="89"/>
      <c r="RQ54" s="89"/>
      <c r="RR54" s="89"/>
      <c r="RS54" s="89"/>
      <c r="RT54" s="89"/>
      <c r="RU54" s="89"/>
      <c r="RV54" s="89"/>
      <c r="RW54" s="89"/>
      <c r="RX54" s="89"/>
      <c r="RY54" s="89"/>
      <c r="RZ54" s="89"/>
      <c r="SA54" s="89"/>
      <c r="SB54" s="89"/>
      <c r="SC54" s="89"/>
      <c r="SD54" s="89"/>
      <c r="SE54" s="89"/>
      <c r="SF54" s="89"/>
      <c r="SG54" s="89"/>
      <c r="SH54" s="89"/>
      <c r="SI54" s="89"/>
      <c r="SJ54" s="89"/>
      <c r="SK54" s="89"/>
      <c r="SL54" s="89"/>
      <c r="SM54" s="89"/>
      <c r="SN54" s="89"/>
      <c r="SO54" s="89"/>
      <c r="SP54" s="89"/>
      <c r="SQ54" s="89"/>
      <c r="SR54" s="89"/>
      <c r="SS54" s="89"/>
      <c r="ST54" s="89"/>
      <c r="SU54" s="89"/>
      <c r="SV54" s="89"/>
      <c r="SW54" s="89"/>
      <c r="SX54" s="89"/>
      <c r="SY54" s="89"/>
      <c r="SZ54" s="89"/>
      <c r="TA54" s="89"/>
      <c r="TB54" s="89"/>
      <c r="TC54" s="89"/>
      <c r="TD54" s="89"/>
      <c r="TE54" s="89"/>
      <c r="TF54" s="89"/>
      <c r="TG54" s="89"/>
      <c r="TH54" s="89"/>
      <c r="TI54" s="89"/>
      <c r="TJ54" s="89"/>
      <c r="TK54" s="89"/>
      <c r="TL54" s="89"/>
      <c r="TM54" s="89"/>
      <c r="TN54" s="89"/>
      <c r="TO54" s="89"/>
      <c r="TP54" s="89"/>
      <c r="TQ54" s="89"/>
      <c r="TR54" s="89"/>
      <c r="TS54" s="89"/>
      <c r="TT54" s="89"/>
      <c r="TU54" s="89"/>
      <c r="TV54" s="89"/>
      <c r="TW54" s="89"/>
      <c r="TX54" s="89"/>
      <c r="TY54" s="89"/>
      <c r="TZ54" s="89"/>
      <c r="UA54" s="89"/>
      <c r="UB54" s="89"/>
      <c r="UC54" s="89"/>
      <c r="UD54" s="89"/>
      <c r="UE54" s="89"/>
      <c r="UF54" s="89"/>
      <c r="UG54" s="89"/>
      <c r="UH54" s="89"/>
      <c r="UI54" s="89"/>
      <c r="UJ54" s="89"/>
      <c r="UK54" s="89"/>
      <c r="UL54" s="89"/>
      <c r="UM54" s="89"/>
      <c r="UN54" s="89"/>
      <c r="UO54" s="89"/>
      <c r="UP54" s="89"/>
      <c r="UQ54" s="89"/>
      <c r="UR54" s="89"/>
      <c r="US54" s="89"/>
      <c r="UT54" s="89"/>
      <c r="UU54" s="89"/>
      <c r="UV54" s="89"/>
      <c r="UW54" s="89"/>
      <c r="UX54" s="89"/>
      <c r="UY54" s="89"/>
      <c r="UZ54" s="89"/>
      <c r="VA54" s="89"/>
      <c r="VB54" s="89"/>
      <c r="VC54" s="89"/>
      <c r="VD54" s="89"/>
      <c r="VE54" s="89"/>
      <c r="VF54" s="89"/>
      <c r="VG54" s="89"/>
      <c r="VH54" s="89"/>
      <c r="VI54" s="89"/>
      <c r="VJ54" s="89"/>
      <c r="VK54" s="89"/>
      <c r="VL54" s="89"/>
      <c r="VM54" s="89"/>
      <c r="VN54" s="89"/>
      <c r="VO54" s="89"/>
      <c r="VP54" s="89"/>
      <c r="VQ54" s="89"/>
      <c r="VR54" s="89"/>
      <c r="VS54" s="89"/>
      <c r="VT54" s="89"/>
      <c r="VU54" s="89"/>
      <c r="VV54" s="89"/>
      <c r="VW54" s="89"/>
      <c r="VX54" s="89"/>
      <c r="VY54" s="89"/>
      <c r="VZ54" s="89"/>
      <c r="WA54" s="89"/>
      <c r="WB54" s="89"/>
      <c r="WC54" s="89"/>
      <c r="WD54" s="89"/>
      <c r="WE54" s="89"/>
      <c r="WF54" s="89"/>
      <c r="WG54" s="89"/>
      <c r="WH54" s="89"/>
      <c r="WI54" s="89"/>
      <c r="WJ54" s="89"/>
      <c r="WK54" s="89"/>
      <c r="WL54" s="89"/>
      <c r="WM54" s="89"/>
      <c r="WN54" s="89"/>
      <c r="WO54" s="89"/>
      <c r="WP54" s="89"/>
      <c r="WQ54" s="89"/>
      <c r="WR54" s="89"/>
      <c r="WS54" s="89"/>
      <c r="WT54" s="89"/>
      <c r="WU54" s="89"/>
      <c r="WV54" s="89"/>
      <c r="WW54" s="89"/>
      <c r="WX54" s="89"/>
      <c r="WY54" s="89"/>
      <c r="WZ54" s="89"/>
      <c r="XA54" s="89"/>
      <c r="XB54" s="89"/>
      <c r="XC54" s="89"/>
      <c r="XD54" s="89"/>
      <c r="XE54" s="89"/>
      <c r="XF54" s="89"/>
      <c r="XG54" s="89"/>
      <c r="XH54" s="89"/>
      <c r="XI54" s="89"/>
      <c r="XJ54" s="89"/>
      <c r="XK54" s="89"/>
      <c r="XL54" s="89"/>
      <c r="XM54" s="89"/>
      <c r="XN54" s="89"/>
      <c r="XO54" s="89"/>
      <c r="XP54" s="89"/>
      <c r="XQ54" s="89"/>
      <c r="XR54" s="89"/>
      <c r="XS54" s="89"/>
      <c r="XT54" s="89"/>
      <c r="XU54" s="89"/>
      <c r="XV54" s="89"/>
      <c r="XW54" s="89"/>
      <c r="XX54" s="89"/>
      <c r="XY54" s="89"/>
      <c r="XZ54" s="89"/>
      <c r="YA54" s="89"/>
      <c r="YB54" s="89"/>
      <c r="YC54" s="89"/>
      <c r="YD54" s="89"/>
      <c r="YE54" s="89"/>
      <c r="YF54" s="89"/>
      <c r="YG54" s="89"/>
      <c r="YH54" s="89"/>
      <c r="YI54" s="89"/>
      <c r="YJ54" s="89"/>
      <c r="YK54" s="89"/>
      <c r="YL54" s="89"/>
      <c r="YM54" s="89"/>
      <c r="YN54" s="89"/>
      <c r="YO54" s="89"/>
      <c r="YP54" s="89"/>
      <c r="YQ54" s="89"/>
      <c r="YR54" s="89"/>
      <c r="YS54" s="89"/>
      <c r="YT54" s="89"/>
      <c r="YU54" s="89"/>
      <c r="YV54" s="89"/>
      <c r="YW54" s="89"/>
      <c r="YX54" s="89"/>
      <c r="YY54" s="89"/>
      <c r="YZ54" s="89"/>
      <c r="ZA54" s="89"/>
      <c r="ZB54" s="89"/>
      <c r="ZC54" s="89"/>
      <c r="ZD54" s="89"/>
      <c r="ZE54" s="89"/>
      <c r="ZF54" s="89"/>
      <c r="ZG54" s="89"/>
      <c r="ZH54" s="89"/>
      <c r="ZI54" s="89"/>
      <c r="ZJ54" s="89"/>
      <c r="ZK54" s="89"/>
      <c r="ZL54" s="89"/>
      <c r="ZM54" s="89"/>
      <c r="ZN54" s="89"/>
      <c r="ZO54" s="89"/>
      <c r="ZP54" s="89"/>
      <c r="ZQ54" s="89"/>
      <c r="ZR54" s="89"/>
      <c r="ZS54" s="89"/>
      <c r="ZT54" s="89"/>
      <c r="ZU54" s="89"/>
      <c r="ZV54" s="89"/>
      <c r="ZW54" s="89"/>
      <c r="ZX54" s="89"/>
      <c r="ZY54" s="89"/>
      <c r="ZZ54" s="89"/>
      <c r="AAA54" s="89"/>
      <c r="AAB54" s="89"/>
      <c r="AAC54" s="89"/>
      <c r="AAD54" s="89"/>
      <c r="AAE54" s="89"/>
      <c r="AAF54" s="89"/>
      <c r="AAG54" s="89"/>
      <c r="AAH54" s="89"/>
      <c r="AAI54" s="89"/>
      <c r="AAJ54" s="89"/>
      <c r="AAK54" s="89"/>
      <c r="AAL54" s="89"/>
      <c r="AAM54" s="89"/>
      <c r="AAN54" s="89"/>
      <c r="AAO54" s="89"/>
      <c r="AAP54" s="89"/>
      <c r="AAQ54" s="89"/>
      <c r="AAR54" s="89"/>
      <c r="AAS54" s="89"/>
      <c r="AAT54" s="89"/>
      <c r="AAU54" s="89"/>
      <c r="AAV54" s="89"/>
      <c r="AAW54" s="89"/>
      <c r="AAX54" s="89"/>
      <c r="AAY54" s="89"/>
      <c r="AAZ54" s="89"/>
      <c r="ABA54" s="89"/>
      <c r="ABB54" s="89"/>
      <c r="ABC54" s="89"/>
      <c r="ABD54" s="89"/>
      <c r="ABE54" s="89"/>
      <c r="ABF54" s="89"/>
      <c r="ABG54" s="89"/>
      <c r="ABH54" s="89"/>
      <c r="ABI54" s="89"/>
      <c r="ABJ54" s="89"/>
      <c r="ABK54" s="89"/>
      <c r="ABL54" s="89"/>
      <c r="ABM54" s="89"/>
      <c r="ABN54" s="89"/>
      <c r="ABO54" s="89"/>
      <c r="ABP54" s="89"/>
      <c r="ABQ54" s="89"/>
      <c r="ABR54" s="89"/>
      <c r="ABS54" s="89"/>
      <c r="ABT54" s="89"/>
      <c r="ABU54" s="89"/>
      <c r="ABV54" s="89"/>
      <c r="ABW54" s="89"/>
      <c r="ABX54" s="89"/>
      <c r="ABY54" s="89"/>
      <c r="ABZ54" s="89"/>
      <c r="ACA54" s="89"/>
      <c r="ACB54" s="89"/>
      <c r="ACC54" s="89"/>
      <c r="ACD54" s="89"/>
      <c r="ACE54" s="89"/>
      <c r="ACF54" s="89"/>
      <c r="ACG54" s="89"/>
      <c r="ACH54" s="89"/>
      <c r="ACI54" s="89"/>
      <c r="ACJ54" s="89"/>
      <c r="ACK54" s="89"/>
      <c r="ACL54" s="89"/>
      <c r="ACM54" s="89"/>
      <c r="ACN54" s="89"/>
      <c r="ACO54" s="89"/>
      <c r="ACP54" s="89"/>
      <c r="ACQ54" s="89"/>
      <c r="ACR54" s="89"/>
      <c r="ACS54" s="89"/>
      <c r="ACT54" s="89"/>
      <c r="ACU54" s="89"/>
      <c r="ACV54" s="89"/>
      <c r="ACW54" s="89"/>
      <c r="ACX54" s="89"/>
      <c r="ACY54" s="89"/>
      <c r="ACZ54" s="89"/>
      <c r="ADA54" s="89"/>
      <c r="ADB54" s="89"/>
      <c r="ADC54" s="89"/>
      <c r="ADD54" s="89"/>
      <c r="ADE54" s="89"/>
      <c r="ADF54" s="89"/>
      <c r="ADG54" s="89"/>
      <c r="ADH54" s="89"/>
      <c r="ADI54" s="89"/>
      <c r="ADJ54" s="89"/>
      <c r="ADK54" s="89"/>
      <c r="ADL54" s="89"/>
      <c r="ADM54" s="89"/>
      <c r="ADN54" s="89"/>
      <c r="ADO54" s="89"/>
      <c r="ADP54" s="89"/>
      <c r="ADQ54" s="89"/>
      <c r="ADR54" s="89"/>
      <c r="ADS54" s="89"/>
      <c r="ADT54" s="89"/>
      <c r="ADU54" s="89"/>
      <c r="ADV54" s="89"/>
      <c r="ADW54" s="89"/>
      <c r="ADX54" s="89"/>
      <c r="ADY54" s="89"/>
      <c r="ADZ54" s="89"/>
      <c r="AEA54" s="89"/>
      <c r="AEB54" s="89"/>
      <c r="AEC54" s="89"/>
      <c r="AED54" s="89"/>
      <c r="AEE54" s="89"/>
      <c r="AEF54" s="89"/>
      <c r="AEG54" s="89"/>
      <c r="AEH54" s="89"/>
      <c r="AEI54" s="89"/>
      <c r="AEJ54" s="89"/>
      <c r="AEK54" s="89"/>
      <c r="AEL54" s="89"/>
      <c r="AEM54" s="89"/>
      <c r="AEN54" s="89"/>
      <c r="AEO54" s="89"/>
      <c r="AEP54" s="89"/>
      <c r="AEQ54" s="89"/>
      <c r="AER54" s="89"/>
      <c r="AES54" s="89"/>
      <c r="AET54" s="89"/>
      <c r="AEU54" s="89"/>
      <c r="AEV54" s="89"/>
      <c r="AEW54" s="89"/>
      <c r="AEX54" s="89"/>
      <c r="AEY54" s="89"/>
      <c r="AEZ54" s="89"/>
      <c r="AFA54" s="89"/>
      <c r="AFB54" s="89"/>
      <c r="AFC54" s="89"/>
      <c r="AFD54" s="89"/>
      <c r="AFE54" s="89"/>
      <c r="AFF54" s="89"/>
      <c r="AFG54" s="89"/>
      <c r="AFH54" s="89"/>
      <c r="AFI54" s="89"/>
      <c r="AFJ54" s="89"/>
      <c r="AFK54" s="89"/>
      <c r="AFL54" s="89"/>
      <c r="AFM54" s="89"/>
      <c r="AFN54" s="89"/>
      <c r="AFO54" s="89"/>
      <c r="AFP54" s="89"/>
      <c r="AFQ54" s="89"/>
      <c r="AFR54" s="89"/>
      <c r="AFS54" s="89"/>
      <c r="AFT54" s="89"/>
      <c r="AFU54" s="89"/>
      <c r="AFV54" s="89"/>
      <c r="AFW54" s="89"/>
      <c r="AFX54" s="89"/>
      <c r="AFY54" s="89"/>
      <c r="AFZ54" s="89"/>
      <c r="AGA54" s="89"/>
      <c r="AGB54" s="89"/>
      <c r="AGC54" s="89"/>
      <c r="AGD54" s="89"/>
      <c r="AGE54" s="89"/>
      <c r="AGF54" s="89"/>
      <c r="AGG54" s="89"/>
      <c r="AGH54" s="89"/>
      <c r="AGI54" s="89"/>
      <c r="AGJ54" s="89"/>
      <c r="AGK54" s="89"/>
      <c r="AGL54" s="89"/>
      <c r="AGM54" s="89"/>
      <c r="AGN54" s="89"/>
      <c r="AGO54" s="89"/>
      <c r="AGP54" s="89"/>
      <c r="AGQ54" s="89"/>
      <c r="AGR54" s="89"/>
      <c r="AGS54" s="89"/>
      <c r="AGT54" s="89"/>
      <c r="AGU54" s="89"/>
      <c r="AGV54" s="89"/>
      <c r="AGW54" s="89"/>
      <c r="AGX54" s="89"/>
      <c r="AGY54" s="89"/>
      <c r="AGZ54" s="89"/>
      <c r="AHA54" s="89"/>
      <c r="AHB54" s="89"/>
      <c r="AHC54" s="89"/>
      <c r="AHD54" s="89"/>
      <c r="AHE54" s="89"/>
      <c r="AHF54" s="89"/>
      <c r="AHG54" s="89"/>
      <c r="AHH54" s="89"/>
      <c r="AHI54" s="89"/>
      <c r="AHJ54" s="89"/>
      <c r="AHK54" s="89"/>
      <c r="AHL54" s="89"/>
      <c r="AHM54" s="89"/>
      <c r="AHN54" s="89"/>
      <c r="AHO54" s="89"/>
      <c r="AHP54" s="89"/>
      <c r="AHQ54" s="89"/>
      <c r="AHR54" s="89"/>
      <c r="AHS54" s="89"/>
      <c r="AHT54" s="89"/>
      <c r="AHU54" s="89"/>
      <c r="AHV54" s="89"/>
      <c r="AHW54" s="89"/>
      <c r="AHX54" s="89"/>
      <c r="AHY54" s="89"/>
      <c r="AHZ54" s="89"/>
      <c r="AIA54" s="89"/>
      <c r="AIB54" s="89"/>
      <c r="AIC54" s="89"/>
      <c r="AID54" s="89"/>
      <c r="AIE54" s="89"/>
      <c r="AIF54" s="89"/>
      <c r="AIG54" s="89"/>
      <c r="AIH54" s="89"/>
      <c r="AII54" s="89"/>
      <c r="AIJ54" s="89"/>
      <c r="AIK54" s="89"/>
      <c r="AIL54" s="89"/>
      <c r="AIM54" s="89"/>
      <c r="AIN54" s="89"/>
      <c r="AIO54" s="89"/>
      <c r="AIP54" s="89"/>
      <c r="AIQ54" s="89"/>
      <c r="AIR54" s="89"/>
      <c r="AIS54" s="89"/>
      <c r="AIT54" s="89"/>
      <c r="AIU54" s="89"/>
      <c r="AIV54" s="89"/>
      <c r="AIW54" s="89"/>
      <c r="AIX54" s="89"/>
      <c r="AIY54" s="89"/>
      <c r="AIZ54" s="89"/>
      <c r="AJA54" s="89"/>
      <c r="AJB54" s="89"/>
      <c r="AJC54" s="89"/>
      <c r="AJD54" s="89"/>
      <c r="AJE54" s="89"/>
      <c r="AJF54" s="89"/>
      <c r="AJG54" s="89"/>
      <c r="AJH54" s="89"/>
      <c r="AJI54" s="89"/>
      <c r="AJJ54" s="89"/>
      <c r="AJK54" s="89"/>
      <c r="AJL54" s="89"/>
      <c r="AJM54" s="89"/>
      <c r="AJN54" s="89"/>
      <c r="AJO54" s="89"/>
      <c r="AJP54" s="89"/>
      <c r="AJQ54" s="89"/>
      <c r="AJR54" s="89"/>
      <c r="AJS54" s="89"/>
      <c r="AJT54" s="89"/>
      <c r="AJU54" s="89"/>
      <c r="AJV54" s="89"/>
      <c r="AJW54" s="89"/>
      <c r="AJX54" s="89"/>
      <c r="AJY54" s="89"/>
      <c r="AJZ54" s="89"/>
      <c r="AKA54" s="89"/>
      <c r="AKB54" s="89"/>
      <c r="AKC54" s="89"/>
      <c r="AKD54" s="89"/>
      <c r="AKE54" s="89"/>
      <c r="AKF54" s="89"/>
      <c r="AKG54" s="89"/>
      <c r="AKH54" s="89"/>
      <c r="AKI54" s="89"/>
      <c r="AKJ54" s="89"/>
      <c r="AKK54" s="89"/>
      <c r="AKL54" s="89"/>
      <c r="AKM54" s="89"/>
      <c r="AKN54" s="89"/>
      <c r="AKO54" s="89"/>
      <c r="AKP54" s="89"/>
      <c r="AKQ54" s="89"/>
      <c r="AKR54" s="89"/>
      <c r="AKS54" s="89"/>
      <c r="AKT54" s="89"/>
      <c r="AKU54" s="89"/>
      <c r="AKV54" s="89"/>
      <c r="AKW54" s="89"/>
      <c r="AKX54" s="89"/>
      <c r="AKY54" s="89"/>
      <c r="AKZ54" s="89"/>
      <c r="ALA54" s="89"/>
      <c r="ALB54" s="89"/>
      <c r="ALC54" s="89"/>
      <c r="ALD54" s="89"/>
      <c r="ALE54" s="89"/>
      <c r="ALF54" s="89"/>
      <c r="ALG54" s="89"/>
      <c r="ALH54" s="89"/>
      <c r="ALI54" s="89"/>
      <c r="ALJ54" s="89"/>
      <c r="ALK54" s="89"/>
      <c r="ALL54" s="89"/>
      <c r="ALM54" s="89"/>
      <c r="ALN54" s="89"/>
      <c r="ALO54" s="89"/>
      <c r="ALP54" s="89"/>
      <c r="ALQ54" s="89"/>
      <c r="ALR54" s="89"/>
      <c r="ALS54" s="89"/>
      <c r="ALT54" s="89"/>
      <c r="ALU54" s="89"/>
      <c r="ALV54" s="89"/>
      <c r="ALW54" s="89"/>
    </row>
    <row r="55" spans="1:1011" ht="14.25"/>
    <row r="56" spans="1:1011" ht="14.25">
      <c r="A56" s="87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89"/>
      <c r="AR56" s="89"/>
      <c r="AS56" s="89"/>
      <c r="AT56" s="89"/>
      <c r="AU56" s="89"/>
      <c r="AV56" s="89"/>
      <c r="AW56" s="89"/>
      <c r="AX56" s="89"/>
      <c r="AY56" s="89"/>
      <c r="AZ56" s="89"/>
      <c r="BA56" s="89"/>
      <c r="BB56" s="89"/>
      <c r="BC56" s="89"/>
      <c r="BD56" s="89"/>
      <c r="BE56" s="89"/>
      <c r="BF56" s="89"/>
      <c r="BG56" s="89"/>
      <c r="BH56" s="89"/>
      <c r="BI56" s="89"/>
      <c r="BJ56" s="89"/>
      <c r="BK56" s="89"/>
      <c r="BL56" s="89"/>
      <c r="BM56" s="89"/>
      <c r="BN56" s="89"/>
      <c r="BO56" s="89"/>
      <c r="BP56" s="89"/>
      <c r="BQ56" s="89"/>
      <c r="BR56" s="89"/>
      <c r="BS56" s="89"/>
      <c r="BT56" s="89"/>
      <c r="BU56" s="89"/>
      <c r="BV56" s="89"/>
      <c r="BW56" s="89"/>
      <c r="BX56" s="89"/>
      <c r="BY56" s="89"/>
      <c r="BZ56" s="89"/>
      <c r="CA56" s="89"/>
      <c r="CB56" s="89"/>
      <c r="CC56" s="89"/>
      <c r="CD56" s="89"/>
      <c r="CE56" s="89"/>
      <c r="CF56" s="89"/>
      <c r="CG56" s="89"/>
      <c r="CH56" s="89"/>
      <c r="CI56" s="89"/>
      <c r="CJ56" s="89"/>
      <c r="CK56" s="89"/>
      <c r="CL56" s="89"/>
      <c r="CM56" s="89"/>
      <c r="CN56" s="89"/>
      <c r="CO56" s="89"/>
      <c r="CP56" s="89"/>
      <c r="CQ56" s="89"/>
      <c r="CR56" s="89"/>
      <c r="CS56" s="89"/>
      <c r="CT56" s="89"/>
      <c r="CU56" s="89"/>
      <c r="CV56" s="89"/>
      <c r="CW56" s="89"/>
      <c r="CX56" s="89"/>
      <c r="CY56" s="89"/>
      <c r="CZ56" s="89"/>
      <c r="DA56" s="89"/>
      <c r="DB56" s="89"/>
      <c r="DC56" s="89"/>
      <c r="DD56" s="89"/>
      <c r="DE56" s="89"/>
      <c r="DF56" s="89"/>
      <c r="DG56" s="89"/>
      <c r="DH56" s="89"/>
      <c r="DI56" s="89"/>
      <c r="DJ56" s="89"/>
      <c r="DK56" s="89"/>
      <c r="DL56" s="89"/>
      <c r="DM56" s="89"/>
      <c r="DN56" s="89"/>
      <c r="DO56" s="89"/>
      <c r="DP56" s="89"/>
      <c r="DQ56" s="89"/>
      <c r="DR56" s="89"/>
      <c r="DS56" s="89"/>
      <c r="DT56" s="89"/>
      <c r="DU56" s="89"/>
      <c r="DV56" s="89"/>
      <c r="DW56" s="89"/>
      <c r="DX56" s="89"/>
      <c r="DY56" s="89"/>
      <c r="DZ56" s="89"/>
      <c r="EA56" s="89"/>
      <c r="EB56" s="89"/>
      <c r="EC56" s="89"/>
      <c r="ED56" s="89"/>
      <c r="EE56" s="89"/>
      <c r="EF56" s="89"/>
      <c r="EG56" s="89"/>
      <c r="EH56" s="89"/>
      <c r="EI56" s="89"/>
      <c r="EJ56" s="89"/>
      <c r="EK56" s="89"/>
      <c r="EL56" s="89"/>
      <c r="EM56" s="89"/>
      <c r="EN56" s="89"/>
      <c r="EO56" s="89"/>
      <c r="EP56" s="89"/>
      <c r="EQ56" s="89"/>
      <c r="ER56" s="89"/>
      <c r="ES56" s="89"/>
      <c r="ET56" s="89"/>
      <c r="EU56" s="89"/>
      <c r="EV56" s="89"/>
      <c r="EW56" s="89"/>
      <c r="EX56" s="89"/>
      <c r="EY56" s="89"/>
      <c r="EZ56" s="89"/>
      <c r="FA56" s="89"/>
      <c r="FB56" s="89"/>
      <c r="FC56" s="89"/>
      <c r="FD56" s="89"/>
      <c r="FE56" s="89"/>
      <c r="FF56" s="89"/>
      <c r="FG56" s="89"/>
      <c r="FH56" s="89"/>
      <c r="FI56" s="89"/>
      <c r="FJ56" s="89"/>
      <c r="FK56" s="89"/>
      <c r="FL56" s="89"/>
      <c r="FM56" s="89"/>
      <c r="FN56" s="89"/>
      <c r="FO56" s="89"/>
      <c r="FP56" s="89"/>
      <c r="FQ56" s="89"/>
      <c r="FR56" s="89"/>
      <c r="FS56" s="89"/>
      <c r="FT56" s="89"/>
      <c r="FU56" s="89"/>
      <c r="FV56" s="89"/>
      <c r="FW56" s="89"/>
      <c r="FX56" s="89"/>
      <c r="FY56" s="89"/>
      <c r="FZ56" s="89"/>
      <c r="GA56" s="89"/>
      <c r="GB56" s="89"/>
      <c r="GC56" s="89"/>
      <c r="GD56" s="89"/>
      <c r="GE56" s="89"/>
      <c r="GF56" s="89"/>
      <c r="GG56" s="89"/>
      <c r="GH56" s="89"/>
      <c r="GI56" s="89"/>
      <c r="GJ56" s="89"/>
      <c r="GK56" s="89"/>
      <c r="GL56" s="89"/>
      <c r="GM56" s="89"/>
      <c r="GN56" s="89"/>
      <c r="GO56" s="89"/>
      <c r="GP56" s="89"/>
      <c r="GQ56" s="89"/>
      <c r="GR56" s="89"/>
      <c r="GS56" s="89"/>
      <c r="GT56" s="89"/>
      <c r="GU56" s="89"/>
      <c r="GV56" s="89"/>
      <c r="GW56" s="89"/>
      <c r="GX56" s="89"/>
      <c r="GY56" s="89"/>
      <c r="GZ56" s="89"/>
      <c r="HA56" s="89"/>
      <c r="HB56" s="89"/>
      <c r="HC56" s="89"/>
      <c r="HD56" s="89"/>
      <c r="HE56" s="89"/>
      <c r="HF56" s="89"/>
      <c r="HG56" s="89"/>
      <c r="HH56" s="89"/>
      <c r="HI56" s="89"/>
      <c r="HJ56" s="89"/>
      <c r="HK56" s="89"/>
      <c r="HL56" s="89"/>
      <c r="HM56" s="89"/>
      <c r="HN56" s="89"/>
      <c r="HO56" s="89"/>
      <c r="HP56" s="89"/>
      <c r="HQ56" s="89"/>
      <c r="HR56" s="89"/>
      <c r="HS56" s="89"/>
      <c r="HT56" s="89"/>
      <c r="HU56" s="89"/>
      <c r="HV56" s="89"/>
      <c r="HW56" s="89"/>
      <c r="HX56" s="89"/>
      <c r="HY56" s="89"/>
      <c r="HZ56" s="89"/>
      <c r="IA56" s="89"/>
      <c r="IB56" s="89"/>
      <c r="IC56" s="89"/>
      <c r="ID56" s="89"/>
      <c r="IE56" s="89"/>
      <c r="IF56" s="89"/>
      <c r="IG56" s="89"/>
      <c r="IH56" s="89"/>
      <c r="II56" s="89"/>
      <c r="IJ56" s="89"/>
      <c r="IK56" s="89"/>
      <c r="IL56" s="89"/>
      <c r="IM56" s="89"/>
      <c r="IN56" s="89"/>
      <c r="IO56" s="89"/>
      <c r="IP56" s="89"/>
      <c r="IQ56" s="89"/>
      <c r="IR56" s="89"/>
      <c r="IS56" s="89"/>
      <c r="IT56" s="89"/>
      <c r="IU56" s="89"/>
      <c r="IV56" s="89"/>
      <c r="IW56" s="89"/>
      <c r="IX56" s="89"/>
      <c r="IY56" s="89"/>
      <c r="IZ56" s="89"/>
      <c r="JA56" s="89"/>
      <c r="JB56" s="89"/>
      <c r="JC56" s="89"/>
      <c r="JD56" s="89"/>
      <c r="JE56" s="89"/>
      <c r="JF56" s="89"/>
      <c r="JG56" s="89"/>
      <c r="JH56" s="89"/>
      <c r="JI56" s="89"/>
      <c r="JJ56" s="89"/>
      <c r="JK56" s="89"/>
      <c r="JL56" s="89"/>
      <c r="JM56" s="89"/>
      <c r="JN56" s="89"/>
      <c r="JO56" s="89"/>
      <c r="JP56" s="89"/>
      <c r="JQ56" s="89"/>
      <c r="JR56" s="89"/>
      <c r="JS56" s="89"/>
      <c r="JT56" s="89"/>
      <c r="JU56" s="89"/>
      <c r="JV56" s="89"/>
      <c r="JW56" s="89"/>
      <c r="JX56" s="89"/>
      <c r="JY56" s="89"/>
      <c r="JZ56" s="89"/>
      <c r="KA56" s="89"/>
      <c r="KB56" s="89"/>
      <c r="KC56" s="89"/>
      <c r="KD56" s="89"/>
      <c r="KE56" s="89"/>
      <c r="KF56" s="89"/>
      <c r="KG56" s="89"/>
      <c r="KH56" s="89"/>
      <c r="KI56" s="89"/>
      <c r="KJ56" s="89"/>
      <c r="KK56" s="89"/>
      <c r="KL56" s="89"/>
      <c r="KM56" s="89"/>
      <c r="KN56" s="89"/>
      <c r="KO56" s="89"/>
      <c r="KP56" s="89"/>
      <c r="KQ56" s="89"/>
      <c r="KR56" s="89"/>
      <c r="KS56" s="89"/>
      <c r="KT56" s="89"/>
      <c r="KU56" s="89"/>
      <c r="KV56" s="89"/>
      <c r="KW56" s="89"/>
      <c r="KX56" s="89"/>
      <c r="KY56" s="89"/>
      <c r="KZ56" s="89"/>
      <c r="LA56" s="89"/>
      <c r="LB56" s="89"/>
      <c r="LC56" s="89"/>
      <c r="LD56" s="89"/>
      <c r="LE56" s="89"/>
      <c r="LF56" s="89"/>
      <c r="LG56" s="89"/>
      <c r="LH56" s="89"/>
      <c r="LI56" s="89"/>
      <c r="LJ56" s="89"/>
      <c r="LK56" s="89"/>
      <c r="LL56" s="89"/>
      <c r="LM56" s="89"/>
      <c r="LN56" s="89"/>
      <c r="LO56" s="89"/>
      <c r="LP56" s="89"/>
      <c r="LQ56" s="89"/>
      <c r="LR56" s="89"/>
      <c r="LS56" s="89"/>
      <c r="LT56" s="89"/>
      <c r="LU56" s="89"/>
      <c r="LV56" s="89"/>
      <c r="LW56" s="89"/>
      <c r="LX56" s="89"/>
      <c r="LY56" s="89"/>
      <c r="LZ56" s="89"/>
      <c r="MA56" s="89"/>
      <c r="MB56" s="89"/>
      <c r="MC56" s="89"/>
      <c r="MD56" s="89"/>
      <c r="ME56" s="89"/>
      <c r="MF56" s="89"/>
      <c r="MG56" s="89"/>
      <c r="MH56" s="89"/>
      <c r="MI56" s="89"/>
      <c r="MJ56" s="89"/>
      <c r="MK56" s="89"/>
      <c r="ML56" s="89"/>
      <c r="MM56" s="89"/>
      <c r="MN56" s="89"/>
      <c r="MO56" s="89"/>
      <c r="MP56" s="89"/>
      <c r="MQ56" s="89"/>
      <c r="MR56" s="89"/>
      <c r="MS56" s="89"/>
      <c r="MT56" s="89"/>
      <c r="MU56" s="89"/>
      <c r="MV56" s="89"/>
      <c r="MW56" s="89"/>
      <c r="MX56" s="89"/>
      <c r="MY56" s="89"/>
      <c r="MZ56" s="89"/>
      <c r="NA56" s="89"/>
      <c r="NB56" s="89"/>
      <c r="NC56" s="89"/>
      <c r="ND56" s="89"/>
      <c r="NE56" s="89"/>
      <c r="NF56" s="89"/>
      <c r="NG56" s="89"/>
      <c r="NH56" s="89"/>
      <c r="NI56" s="89"/>
      <c r="NJ56" s="89"/>
      <c r="NK56" s="89"/>
      <c r="NL56" s="89"/>
      <c r="NM56" s="89"/>
      <c r="NN56" s="89"/>
      <c r="NO56" s="89"/>
      <c r="NP56" s="89"/>
      <c r="NQ56" s="89"/>
      <c r="NR56" s="89"/>
      <c r="NS56" s="89"/>
      <c r="NT56" s="89"/>
      <c r="NU56" s="89"/>
      <c r="NV56" s="89"/>
      <c r="NW56" s="89"/>
      <c r="NX56" s="89"/>
      <c r="NY56" s="89"/>
      <c r="NZ56" s="89"/>
      <c r="OA56" s="89"/>
      <c r="OB56" s="89"/>
      <c r="OC56" s="89"/>
      <c r="OD56" s="89"/>
      <c r="OE56" s="89"/>
      <c r="OF56" s="89"/>
      <c r="OG56" s="89"/>
      <c r="OH56" s="89"/>
      <c r="OI56" s="89"/>
      <c r="OJ56" s="89"/>
      <c r="OK56" s="89"/>
      <c r="OL56" s="89"/>
      <c r="OM56" s="89"/>
      <c r="ON56" s="89"/>
      <c r="OO56" s="89"/>
      <c r="OP56" s="89"/>
      <c r="OQ56" s="89"/>
      <c r="OR56" s="89"/>
      <c r="OS56" s="89"/>
      <c r="OT56" s="89"/>
      <c r="OU56" s="89"/>
      <c r="OV56" s="89"/>
      <c r="OW56" s="89"/>
      <c r="OX56" s="89"/>
      <c r="OY56" s="89"/>
      <c r="OZ56" s="89"/>
      <c r="PA56" s="89"/>
      <c r="PB56" s="89"/>
      <c r="PC56" s="89"/>
      <c r="PD56" s="89"/>
      <c r="PE56" s="89"/>
      <c r="PF56" s="89"/>
      <c r="PG56" s="89"/>
      <c r="PH56" s="89"/>
      <c r="PI56" s="89"/>
      <c r="PJ56" s="89"/>
      <c r="PK56" s="89"/>
      <c r="PL56" s="89"/>
      <c r="PM56" s="89"/>
      <c r="PN56" s="89"/>
      <c r="PO56" s="89"/>
      <c r="PP56" s="89"/>
      <c r="PQ56" s="89"/>
      <c r="PR56" s="89"/>
      <c r="PS56" s="89"/>
      <c r="PT56" s="89"/>
      <c r="PU56" s="89"/>
      <c r="PV56" s="89"/>
      <c r="PW56" s="89"/>
      <c r="PX56" s="89"/>
      <c r="PY56" s="89"/>
      <c r="PZ56" s="89"/>
      <c r="QA56" s="89"/>
      <c r="QB56" s="89"/>
      <c r="QC56" s="89"/>
      <c r="QD56" s="89"/>
      <c r="QE56" s="89"/>
      <c r="QF56" s="89"/>
      <c r="QG56" s="89"/>
      <c r="QH56" s="89"/>
      <c r="QI56" s="89"/>
      <c r="QJ56" s="89"/>
      <c r="QK56" s="89"/>
      <c r="QL56" s="89"/>
      <c r="QM56" s="89"/>
      <c r="QN56" s="89"/>
      <c r="QO56" s="89"/>
      <c r="QP56" s="89"/>
      <c r="QQ56" s="89"/>
      <c r="QR56" s="89"/>
      <c r="QS56" s="89"/>
      <c r="QT56" s="89"/>
      <c r="QU56" s="89"/>
      <c r="QV56" s="89"/>
      <c r="QW56" s="89"/>
      <c r="QX56" s="89"/>
      <c r="QY56" s="89"/>
      <c r="QZ56" s="89"/>
      <c r="RA56" s="89"/>
      <c r="RB56" s="89"/>
      <c r="RC56" s="89"/>
      <c r="RD56" s="89"/>
      <c r="RE56" s="89"/>
      <c r="RF56" s="89"/>
      <c r="RG56" s="89"/>
      <c r="RH56" s="89"/>
      <c r="RI56" s="89"/>
      <c r="RJ56" s="89"/>
      <c r="RK56" s="89"/>
      <c r="RL56" s="89"/>
      <c r="RM56" s="89"/>
      <c r="RN56" s="89"/>
      <c r="RO56" s="89"/>
      <c r="RP56" s="89"/>
      <c r="RQ56" s="89"/>
      <c r="RR56" s="89"/>
      <c r="RS56" s="89"/>
      <c r="RT56" s="89"/>
      <c r="RU56" s="89"/>
      <c r="RV56" s="89"/>
      <c r="RW56" s="89"/>
      <c r="RX56" s="89"/>
      <c r="RY56" s="89"/>
      <c r="RZ56" s="89"/>
      <c r="SA56" s="89"/>
      <c r="SB56" s="89"/>
      <c r="SC56" s="89"/>
      <c r="SD56" s="89"/>
      <c r="SE56" s="89"/>
      <c r="SF56" s="89"/>
      <c r="SG56" s="89"/>
      <c r="SH56" s="89"/>
      <c r="SI56" s="89"/>
      <c r="SJ56" s="89"/>
      <c r="SK56" s="89"/>
      <c r="SL56" s="89"/>
      <c r="SM56" s="89"/>
      <c r="SN56" s="89"/>
      <c r="SO56" s="89"/>
      <c r="SP56" s="89"/>
      <c r="SQ56" s="89"/>
      <c r="SR56" s="89"/>
      <c r="SS56" s="89"/>
      <c r="ST56" s="89"/>
      <c r="SU56" s="89"/>
      <c r="SV56" s="89"/>
      <c r="SW56" s="89"/>
      <c r="SX56" s="89"/>
      <c r="SY56" s="89"/>
      <c r="SZ56" s="89"/>
      <c r="TA56" s="89"/>
      <c r="TB56" s="89"/>
      <c r="TC56" s="89"/>
      <c r="TD56" s="89"/>
      <c r="TE56" s="89"/>
      <c r="TF56" s="89"/>
      <c r="TG56" s="89"/>
      <c r="TH56" s="89"/>
      <c r="TI56" s="89"/>
      <c r="TJ56" s="89"/>
      <c r="TK56" s="89"/>
      <c r="TL56" s="89"/>
      <c r="TM56" s="89"/>
      <c r="TN56" s="89"/>
      <c r="TO56" s="89"/>
      <c r="TP56" s="89"/>
      <c r="TQ56" s="89"/>
      <c r="TR56" s="89"/>
      <c r="TS56" s="89"/>
      <c r="TT56" s="89"/>
      <c r="TU56" s="89"/>
      <c r="TV56" s="89"/>
      <c r="TW56" s="89"/>
      <c r="TX56" s="89"/>
      <c r="TY56" s="89"/>
      <c r="TZ56" s="89"/>
      <c r="UA56" s="89"/>
      <c r="UB56" s="89"/>
      <c r="UC56" s="89"/>
      <c r="UD56" s="89"/>
      <c r="UE56" s="89"/>
      <c r="UF56" s="89"/>
      <c r="UG56" s="89"/>
      <c r="UH56" s="89"/>
      <c r="UI56" s="89"/>
      <c r="UJ56" s="89"/>
      <c r="UK56" s="89"/>
      <c r="UL56" s="89"/>
      <c r="UM56" s="89"/>
      <c r="UN56" s="89"/>
      <c r="UO56" s="89"/>
      <c r="UP56" s="89"/>
      <c r="UQ56" s="89"/>
      <c r="UR56" s="89"/>
      <c r="US56" s="89"/>
      <c r="UT56" s="89"/>
      <c r="UU56" s="89"/>
      <c r="UV56" s="89"/>
      <c r="UW56" s="89"/>
      <c r="UX56" s="89"/>
      <c r="UY56" s="89"/>
      <c r="UZ56" s="89"/>
      <c r="VA56" s="89"/>
      <c r="VB56" s="89"/>
      <c r="VC56" s="89"/>
      <c r="VD56" s="89"/>
      <c r="VE56" s="89"/>
      <c r="VF56" s="89"/>
      <c r="VG56" s="89"/>
      <c r="VH56" s="89"/>
      <c r="VI56" s="89"/>
      <c r="VJ56" s="89"/>
      <c r="VK56" s="89"/>
      <c r="VL56" s="89"/>
      <c r="VM56" s="89"/>
      <c r="VN56" s="89"/>
      <c r="VO56" s="89"/>
      <c r="VP56" s="89"/>
      <c r="VQ56" s="89"/>
      <c r="VR56" s="89"/>
      <c r="VS56" s="89"/>
      <c r="VT56" s="89"/>
      <c r="VU56" s="89"/>
      <c r="VV56" s="89"/>
      <c r="VW56" s="89"/>
      <c r="VX56" s="89"/>
      <c r="VY56" s="89"/>
      <c r="VZ56" s="89"/>
      <c r="WA56" s="89"/>
      <c r="WB56" s="89"/>
      <c r="WC56" s="89"/>
      <c r="WD56" s="89"/>
      <c r="WE56" s="89"/>
      <c r="WF56" s="89"/>
      <c r="WG56" s="89"/>
      <c r="WH56" s="89"/>
      <c r="WI56" s="89"/>
      <c r="WJ56" s="89"/>
      <c r="WK56" s="89"/>
      <c r="WL56" s="89"/>
      <c r="WM56" s="89"/>
      <c r="WN56" s="89"/>
      <c r="WO56" s="89"/>
      <c r="WP56" s="89"/>
      <c r="WQ56" s="89"/>
      <c r="WR56" s="89"/>
      <c r="WS56" s="89"/>
      <c r="WT56" s="89"/>
      <c r="WU56" s="89"/>
      <c r="WV56" s="89"/>
      <c r="WW56" s="89"/>
      <c r="WX56" s="89"/>
      <c r="WY56" s="89"/>
      <c r="WZ56" s="89"/>
      <c r="XA56" s="89"/>
      <c r="XB56" s="89"/>
      <c r="XC56" s="89"/>
      <c r="XD56" s="89"/>
      <c r="XE56" s="89"/>
      <c r="XF56" s="89"/>
      <c r="XG56" s="89"/>
      <c r="XH56" s="89"/>
      <c r="XI56" s="89"/>
      <c r="XJ56" s="89"/>
      <c r="XK56" s="89"/>
      <c r="XL56" s="89"/>
      <c r="XM56" s="89"/>
      <c r="XN56" s="89"/>
      <c r="XO56" s="89"/>
      <c r="XP56" s="89"/>
      <c r="XQ56" s="89"/>
      <c r="XR56" s="89"/>
      <c r="XS56" s="89"/>
      <c r="XT56" s="89"/>
      <c r="XU56" s="89"/>
      <c r="XV56" s="89"/>
      <c r="XW56" s="89"/>
      <c r="XX56" s="89"/>
      <c r="XY56" s="89"/>
      <c r="XZ56" s="89"/>
      <c r="YA56" s="89"/>
      <c r="YB56" s="89"/>
      <c r="YC56" s="89"/>
      <c r="YD56" s="89"/>
      <c r="YE56" s="89"/>
      <c r="YF56" s="89"/>
      <c r="YG56" s="89"/>
      <c r="YH56" s="89"/>
      <c r="YI56" s="89"/>
      <c r="YJ56" s="89"/>
      <c r="YK56" s="89"/>
      <c r="YL56" s="89"/>
      <c r="YM56" s="89"/>
      <c r="YN56" s="89"/>
      <c r="YO56" s="89"/>
      <c r="YP56" s="89"/>
      <c r="YQ56" s="89"/>
      <c r="YR56" s="89"/>
      <c r="YS56" s="89"/>
      <c r="YT56" s="89"/>
      <c r="YU56" s="89"/>
      <c r="YV56" s="89"/>
      <c r="YW56" s="89"/>
      <c r="YX56" s="89"/>
      <c r="YY56" s="89"/>
      <c r="YZ56" s="89"/>
      <c r="ZA56" s="89"/>
      <c r="ZB56" s="89"/>
      <c r="ZC56" s="89"/>
      <c r="ZD56" s="89"/>
      <c r="ZE56" s="89"/>
      <c r="ZF56" s="89"/>
      <c r="ZG56" s="89"/>
      <c r="ZH56" s="89"/>
      <c r="ZI56" s="89"/>
      <c r="ZJ56" s="89"/>
      <c r="ZK56" s="89"/>
      <c r="ZL56" s="89"/>
      <c r="ZM56" s="89"/>
      <c r="ZN56" s="89"/>
      <c r="ZO56" s="89"/>
      <c r="ZP56" s="89"/>
      <c r="ZQ56" s="89"/>
      <c r="ZR56" s="89"/>
      <c r="ZS56" s="89"/>
      <c r="ZT56" s="89"/>
      <c r="ZU56" s="89"/>
      <c r="ZV56" s="89"/>
      <c r="ZW56" s="89"/>
      <c r="ZX56" s="89"/>
      <c r="ZY56" s="89"/>
      <c r="ZZ56" s="89"/>
      <c r="AAA56" s="89"/>
      <c r="AAB56" s="89"/>
      <c r="AAC56" s="89"/>
      <c r="AAD56" s="89"/>
      <c r="AAE56" s="89"/>
      <c r="AAF56" s="89"/>
      <c r="AAG56" s="89"/>
      <c r="AAH56" s="89"/>
      <c r="AAI56" s="89"/>
      <c r="AAJ56" s="89"/>
      <c r="AAK56" s="89"/>
      <c r="AAL56" s="89"/>
      <c r="AAM56" s="89"/>
      <c r="AAN56" s="89"/>
      <c r="AAO56" s="89"/>
      <c r="AAP56" s="89"/>
      <c r="AAQ56" s="89"/>
      <c r="AAR56" s="89"/>
      <c r="AAS56" s="89"/>
      <c r="AAT56" s="89"/>
      <c r="AAU56" s="89"/>
      <c r="AAV56" s="89"/>
      <c r="AAW56" s="89"/>
      <c r="AAX56" s="89"/>
      <c r="AAY56" s="89"/>
      <c r="AAZ56" s="89"/>
      <c r="ABA56" s="89"/>
      <c r="ABB56" s="89"/>
      <c r="ABC56" s="89"/>
      <c r="ABD56" s="89"/>
      <c r="ABE56" s="89"/>
      <c r="ABF56" s="89"/>
      <c r="ABG56" s="89"/>
      <c r="ABH56" s="89"/>
      <c r="ABI56" s="89"/>
      <c r="ABJ56" s="89"/>
      <c r="ABK56" s="89"/>
      <c r="ABL56" s="89"/>
      <c r="ABM56" s="89"/>
      <c r="ABN56" s="89"/>
      <c r="ABO56" s="89"/>
      <c r="ABP56" s="89"/>
      <c r="ABQ56" s="89"/>
      <c r="ABR56" s="89"/>
      <c r="ABS56" s="89"/>
      <c r="ABT56" s="89"/>
      <c r="ABU56" s="89"/>
      <c r="ABV56" s="89"/>
      <c r="ABW56" s="89"/>
      <c r="ABX56" s="89"/>
      <c r="ABY56" s="89"/>
      <c r="ABZ56" s="89"/>
      <c r="ACA56" s="89"/>
      <c r="ACB56" s="89"/>
      <c r="ACC56" s="89"/>
      <c r="ACD56" s="89"/>
      <c r="ACE56" s="89"/>
      <c r="ACF56" s="89"/>
      <c r="ACG56" s="89"/>
      <c r="ACH56" s="89"/>
      <c r="ACI56" s="89"/>
      <c r="ACJ56" s="89"/>
      <c r="ACK56" s="89"/>
      <c r="ACL56" s="89"/>
      <c r="ACM56" s="89"/>
      <c r="ACN56" s="89"/>
      <c r="ACO56" s="89"/>
      <c r="ACP56" s="89"/>
      <c r="ACQ56" s="89"/>
      <c r="ACR56" s="89"/>
      <c r="ACS56" s="89"/>
      <c r="ACT56" s="89"/>
      <c r="ACU56" s="89"/>
      <c r="ACV56" s="89"/>
      <c r="ACW56" s="89"/>
      <c r="ACX56" s="89"/>
      <c r="ACY56" s="89"/>
      <c r="ACZ56" s="89"/>
      <c r="ADA56" s="89"/>
      <c r="ADB56" s="89"/>
      <c r="ADC56" s="89"/>
      <c r="ADD56" s="89"/>
      <c r="ADE56" s="89"/>
      <c r="ADF56" s="89"/>
      <c r="ADG56" s="89"/>
      <c r="ADH56" s="89"/>
      <c r="ADI56" s="89"/>
      <c r="ADJ56" s="89"/>
      <c r="ADK56" s="89"/>
      <c r="ADL56" s="89"/>
      <c r="ADM56" s="89"/>
      <c r="ADN56" s="89"/>
      <c r="ADO56" s="89"/>
      <c r="ADP56" s="89"/>
      <c r="ADQ56" s="89"/>
      <c r="ADR56" s="89"/>
      <c r="ADS56" s="89"/>
      <c r="ADT56" s="89"/>
      <c r="ADU56" s="89"/>
      <c r="ADV56" s="89"/>
      <c r="ADW56" s="89"/>
      <c r="ADX56" s="89"/>
      <c r="ADY56" s="89"/>
      <c r="ADZ56" s="89"/>
      <c r="AEA56" s="89"/>
      <c r="AEB56" s="89"/>
      <c r="AEC56" s="89"/>
      <c r="AED56" s="89"/>
      <c r="AEE56" s="89"/>
      <c r="AEF56" s="89"/>
      <c r="AEG56" s="89"/>
      <c r="AEH56" s="89"/>
      <c r="AEI56" s="89"/>
      <c r="AEJ56" s="89"/>
      <c r="AEK56" s="89"/>
      <c r="AEL56" s="89"/>
      <c r="AEM56" s="89"/>
      <c r="AEN56" s="89"/>
      <c r="AEO56" s="89"/>
      <c r="AEP56" s="89"/>
      <c r="AEQ56" s="89"/>
      <c r="AER56" s="89"/>
      <c r="AES56" s="89"/>
      <c r="AET56" s="89"/>
      <c r="AEU56" s="89"/>
      <c r="AEV56" s="89"/>
      <c r="AEW56" s="89"/>
      <c r="AEX56" s="89"/>
      <c r="AEY56" s="89"/>
      <c r="AEZ56" s="89"/>
      <c r="AFA56" s="89"/>
      <c r="AFB56" s="89"/>
      <c r="AFC56" s="89"/>
      <c r="AFD56" s="89"/>
      <c r="AFE56" s="89"/>
      <c r="AFF56" s="89"/>
      <c r="AFG56" s="89"/>
      <c r="AFH56" s="89"/>
      <c r="AFI56" s="89"/>
      <c r="AFJ56" s="89"/>
      <c r="AFK56" s="89"/>
      <c r="AFL56" s="89"/>
      <c r="AFM56" s="89"/>
      <c r="AFN56" s="89"/>
      <c r="AFO56" s="89"/>
      <c r="AFP56" s="89"/>
      <c r="AFQ56" s="89"/>
      <c r="AFR56" s="89"/>
      <c r="AFS56" s="89"/>
      <c r="AFT56" s="89"/>
      <c r="AFU56" s="89"/>
      <c r="AFV56" s="89"/>
      <c r="AFW56" s="89"/>
      <c r="AFX56" s="89"/>
      <c r="AFY56" s="89"/>
      <c r="AFZ56" s="89"/>
      <c r="AGA56" s="89"/>
      <c r="AGB56" s="89"/>
      <c r="AGC56" s="89"/>
      <c r="AGD56" s="89"/>
      <c r="AGE56" s="89"/>
      <c r="AGF56" s="89"/>
      <c r="AGG56" s="89"/>
      <c r="AGH56" s="89"/>
      <c r="AGI56" s="89"/>
      <c r="AGJ56" s="89"/>
      <c r="AGK56" s="89"/>
      <c r="AGL56" s="89"/>
      <c r="AGM56" s="89"/>
      <c r="AGN56" s="89"/>
      <c r="AGO56" s="89"/>
      <c r="AGP56" s="89"/>
      <c r="AGQ56" s="89"/>
      <c r="AGR56" s="89"/>
      <c r="AGS56" s="89"/>
      <c r="AGT56" s="89"/>
      <c r="AGU56" s="89"/>
      <c r="AGV56" s="89"/>
      <c r="AGW56" s="89"/>
      <c r="AGX56" s="89"/>
      <c r="AGY56" s="89"/>
      <c r="AGZ56" s="89"/>
      <c r="AHA56" s="89"/>
      <c r="AHB56" s="89"/>
      <c r="AHC56" s="89"/>
      <c r="AHD56" s="89"/>
      <c r="AHE56" s="89"/>
      <c r="AHF56" s="89"/>
      <c r="AHG56" s="89"/>
      <c r="AHH56" s="89"/>
      <c r="AHI56" s="89"/>
      <c r="AHJ56" s="89"/>
      <c r="AHK56" s="89"/>
      <c r="AHL56" s="89"/>
      <c r="AHM56" s="89"/>
      <c r="AHN56" s="89"/>
      <c r="AHO56" s="89"/>
      <c r="AHP56" s="89"/>
      <c r="AHQ56" s="89"/>
      <c r="AHR56" s="89"/>
      <c r="AHS56" s="89"/>
      <c r="AHT56" s="89"/>
      <c r="AHU56" s="89"/>
      <c r="AHV56" s="89"/>
      <c r="AHW56" s="89"/>
      <c r="AHX56" s="89"/>
      <c r="AHY56" s="89"/>
      <c r="AHZ56" s="89"/>
      <c r="AIA56" s="89"/>
      <c r="AIB56" s="89"/>
      <c r="AIC56" s="89"/>
      <c r="AID56" s="89"/>
      <c r="AIE56" s="89"/>
      <c r="AIF56" s="89"/>
      <c r="AIG56" s="89"/>
      <c r="AIH56" s="89"/>
      <c r="AII56" s="89"/>
      <c r="AIJ56" s="89"/>
      <c r="AIK56" s="89"/>
      <c r="AIL56" s="89"/>
      <c r="AIM56" s="89"/>
      <c r="AIN56" s="89"/>
      <c r="AIO56" s="89"/>
      <c r="AIP56" s="89"/>
      <c r="AIQ56" s="89"/>
      <c r="AIR56" s="89"/>
      <c r="AIS56" s="89"/>
      <c r="AIT56" s="89"/>
      <c r="AIU56" s="89"/>
      <c r="AIV56" s="89"/>
      <c r="AIW56" s="89"/>
      <c r="AIX56" s="89"/>
      <c r="AIY56" s="89"/>
      <c r="AIZ56" s="89"/>
      <c r="AJA56" s="89"/>
      <c r="AJB56" s="89"/>
      <c r="AJC56" s="89"/>
      <c r="AJD56" s="89"/>
      <c r="AJE56" s="89"/>
      <c r="AJF56" s="89"/>
      <c r="AJG56" s="89"/>
      <c r="AJH56" s="89"/>
      <c r="AJI56" s="89"/>
      <c r="AJJ56" s="89"/>
      <c r="AJK56" s="89"/>
      <c r="AJL56" s="89"/>
      <c r="AJM56" s="89"/>
      <c r="AJN56" s="89"/>
      <c r="AJO56" s="89"/>
      <c r="AJP56" s="89"/>
      <c r="AJQ56" s="89"/>
      <c r="AJR56" s="89"/>
      <c r="AJS56" s="89"/>
      <c r="AJT56" s="89"/>
      <c r="AJU56" s="89"/>
      <c r="AJV56" s="89"/>
      <c r="AJW56" s="89"/>
      <c r="AJX56" s="89"/>
      <c r="AJY56" s="89"/>
      <c r="AJZ56" s="89"/>
      <c r="AKA56" s="89"/>
      <c r="AKB56" s="89"/>
      <c r="AKC56" s="89"/>
      <c r="AKD56" s="89"/>
      <c r="AKE56" s="89"/>
      <c r="AKF56" s="89"/>
      <c r="AKG56" s="89"/>
      <c r="AKH56" s="89"/>
      <c r="AKI56" s="89"/>
      <c r="AKJ56" s="89"/>
      <c r="AKK56" s="89"/>
      <c r="AKL56" s="89"/>
      <c r="AKM56" s="89"/>
      <c r="AKN56" s="89"/>
      <c r="AKO56" s="89"/>
      <c r="AKP56" s="89"/>
      <c r="AKQ56" s="89"/>
      <c r="AKR56" s="89"/>
      <c r="AKS56" s="89"/>
      <c r="AKT56" s="89"/>
      <c r="AKU56" s="89"/>
      <c r="AKV56" s="89"/>
      <c r="AKW56" s="89"/>
      <c r="AKX56" s="89"/>
      <c r="AKY56" s="89"/>
      <c r="AKZ56" s="89"/>
      <c r="ALA56" s="89"/>
      <c r="ALB56" s="89"/>
      <c r="ALC56" s="89"/>
      <c r="ALD56" s="89"/>
      <c r="ALE56" s="89"/>
      <c r="ALF56" s="89"/>
      <c r="ALG56" s="89"/>
      <c r="ALH56" s="89"/>
      <c r="ALI56" s="89"/>
      <c r="ALJ56" s="89"/>
      <c r="ALK56" s="89"/>
      <c r="ALL56" s="89"/>
      <c r="ALM56" s="89"/>
      <c r="ALN56" s="89"/>
      <c r="ALO56" s="89"/>
      <c r="ALP56" s="89"/>
      <c r="ALQ56" s="89"/>
      <c r="ALR56" s="89"/>
      <c r="ALS56" s="89"/>
      <c r="ALT56" s="89"/>
      <c r="ALU56" s="89"/>
      <c r="ALV56" s="89"/>
      <c r="ALW56" s="89"/>
    </row>
    <row r="57" spans="1:1011" ht="14.25"/>
    <row r="58" spans="1:1011" ht="14.25">
      <c r="A58" s="87"/>
      <c r="B58" s="89"/>
      <c r="C58" s="89"/>
      <c r="D58" s="89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89"/>
      <c r="AR58" s="89"/>
      <c r="AS58" s="89"/>
      <c r="AT58" s="89"/>
      <c r="AU58" s="89"/>
      <c r="AV58" s="89"/>
      <c r="AW58" s="89"/>
      <c r="AX58" s="89"/>
      <c r="AY58" s="89"/>
      <c r="AZ58" s="89"/>
      <c r="BA58" s="89"/>
      <c r="BB58" s="89"/>
      <c r="BC58" s="89"/>
      <c r="BD58" s="89"/>
      <c r="BE58" s="89"/>
      <c r="BF58" s="89"/>
      <c r="BG58" s="89"/>
      <c r="BH58" s="89"/>
      <c r="BI58" s="89"/>
      <c r="BJ58" s="89"/>
      <c r="BK58" s="89"/>
      <c r="BL58" s="89"/>
      <c r="BM58" s="89"/>
      <c r="BN58" s="89"/>
      <c r="BO58" s="89"/>
      <c r="BP58" s="89"/>
      <c r="BQ58" s="89"/>
      <c r="BR58" s="89"/>
      <c r="BS58" s="89"/>
      <c r="BT58" s="89"/>
      <c r="BU58" s="89"/>
      <c r="BV58" s="89"/>
      <c r="BW58" s="89"/>
      <c r="BX58" s="89"/>
      <c r="BY58" s="89"/>
      <c r="BZ58" s="89"/>
      <c r="CA58" s="89"/>
      <c r="CB58" s="89"/>
      <c r="CC58" s="89"/>
      <c r="CD58" s="89"/>
      <c r="CE58" s="89"/>
      <c r="CF58" s="89"/>
      <c r="CG58" s="89"/>
      <c r="CH58" s="89"/>
      <c r="CI58" s="89"/>
      <c r="CJ58" s="89"/>
      <c r="CK58" s="89"/>
      <c r="CL58" s="89"/>
      <c r="CM58" s="89"/>
      <c r="CN58" s="89"/>
      <c r="CO58" s="89"/>
      <c r="CP58" s="89"/>
      <c r="CQ58" s="89"/>
      <c r="CR58" s="89"/>
      <c r="CS58" s="89"/>
      <c r="CT58" s="89"/>
      <c r="CU58" s="89"/>
      <c r="CV58" s="89"/>
      <c r="CW58" s="89"/>
      <c r="CX58" s="89"/>
      <c r="CY58" s="89"/>
      <c r="CZ58" s="89"/>
      <c r="DA58" s="89"/>
      <c r="DB58" s="89"/>
      <c r="DC58" s="89"/>
      <c r="DD58" s="89"/>
      <c r="DE58" s="89"/>
      <c r="DF58" s="89"/>
      <c r="DG58" s="89"/>
      <c r="DH58" s="89"/>
      <c r="DI58" s="89"/>
      <c r="DJ58" s="89"/>
      <c r="DK58" s="89"/>
      <c r="DL58" s="89"/>
      <c r="DM58" s="89"/>
      <c r="DN58" s="89"/>
      <c r="DO58" s="89"/>
      <c r="DP58" s="89"/>
      <c r="DQ58" s="89"/>
      <c r="DR58" s="89"/>
      <c r="DS58" s="89"/>
      <c r="DT58" s="89"/>
      <c r="DU58" s="89"/>
      <c r="DV58" s="89"/>
      <c r="DW58" s="89"/>
      <c r="DX58" s="89"/>
      <c r="DY58" s="89"/>
      <c r="DZ58" s="89"/>
      <c r="EA58" s="89"/>
      <c r="EB58" s="89"/>
      <c r="EC58" s="89"/>
      <c r="ED58" s="89"/>
      <c r="EE58" s="89"/>
      <c r="EF58" s="89"/>
      <c r="EG58" s="89"/>
      <c r="EH58" s="89"/>
      <c r="EI58" s="89"/>
      <c r="EJ58" s="89"/>
      <c r="EK58" s="89"/>
      <c r="EL58" s="89"/>
      <c r="EM58" s="89"/>
      <c r="EN58" s="89"/>
      <c r="EO58" s="89"/>
      <c r="EP58" s="89"/>
      <c r="EQ58" s="89"/>
      <c r="ER58" s="89"/>
      <c r="ES58" s="89"/>
      <c r="ET58" s="89"/>
      <c r="EU58" s="89"/>
      <c r="EV58" s="89"/>
      <c r="EW58" s="89"/>
      <c r="EX58" s="89"/>
      <c r="EY58" s="89"/>
      <c r="EZ58" s="89"/>
      <c r="FA58" s="89"/>
      <c r="FB58" s="89"/>
      <c r="FC58" s="89"/>
      <c r="FD58" s="89"/>
      <c r="FE58" s="89"/>
      <c r="FF58" s="89"/>
      <c r="FG58" s="89"/>
      <c r="FH58" s="89"/>
      <c r="FI58" s="89"/>
      <c r="FJ58" s="89"/>
      <c r="FK58" s="89"/>
      <c r="FL58" s="89"/>
      <c r="FM58" s="89"/>
      <c r="FN58" s="89"/>
      <c r="FO58" s="89"/>
      <c r="FP58" s="89"/>
      <c r="FQ58" s="89"/>
      <c r="FR58" s="89"/>
      <c r="FS58" s="89"/>
      <c r="FT58" s="89"/>
      <c r="FU58" s="89"/>
      <c r="FV58" s="89"/>
      <c r="FW58" s="89"/>
      <c r="FX58" s="89"/>
      <c r="FY58" s="89"/>
      <c r="FZ58" s="89"/>
      <c r="GA58" s="89"/>
      <c r="GB58" s="89"/>
      <c r="GC58" s="89"/>
      <c r="GD58" s="89"/>
      <c r="GE58" s="89"/>
      <c r="GF58" s="89"/>
      <c r="GG58" s="89"/>
      <c r="GH58" s="89"/>
      <c r="GI58" s="89"/>
      <c r="GJ58" s="89"/>
      <c r="GK58" s="89"/>
      <c r="GL58" s="89"/>
      <c r="GM58" s="89"/>
      <c r="GN58" s="89"/>
      <c r="GO58" s="89"/>
      <c r="GP58" s="89"/>
      <c r="GQ58" s="89"/>
      <c r="GR58" s="89"/>
      <c r="GS58" s="89"/>
      <c r="GT58" s="89"/>
      <c r="GU58" s="89"/>
      <c r="GV58" s="89"/>
      <c r="GW58" s="89"/>
      <c r="GX58" s="89"/>
      <c r="GY58" s="89"/>
      <c r="GZ58" s="89"/>
      <c r="HA58" s="89"/>
      <c r="HB58" s="89"/>
      <c r="HC58" s="89"/>
      <c r="HD58" s="89"/>
      <c r="HE58" s="89"/>
      <c r="HF58" s="89"/>
      <c r="HG58" s="89"/>
      <c r="HH58" s="89"/>
      <c r="HI58" s="89"/>
      <c r="HJ58" s="89"/>
      <c r="HK58" s="89"/>
      <c r="HL58" s="89"/>
      <c r="HM58" s="89"/>
      <c r="HN58" s="89"/>
      <c r="HO58" s="89"/>
      <c r="HP58" s="89"/>
      <c r="HQ58" s="89"/>
      <c r="HR58" s="89"/>
      <c r="HS58" s="89"/>
      <c r="HT58" s="89"/>
      <c r="HU58" s="89"/>
      <c r="HV58" s="89"/>
      <c r="HW58" s="89"/>
      <c r="HX58" s="89"/>
      <c r="HY58" s="89"/>
      <c r="HZ58" s="89"/>
      <c r="IA58" s="89"/>
      <c r="IB58" s="89"/>
      <c r="IC58" s="89"/>
      <c r="ID58" s="89"/>
      <c r="IE58" s="89"/>
      <c r="IF58" s="89"/>
      <c r="IG58" s="89"/>
      <c r="IH58" s="89"/>
      <c r="II58" s="89"/>
      <c r="IJ58" s="89"/>
      <c r="IK58" s="89"/>
      <c r="IL58" s="89"/>
      <c r="IM58" s="89"/>
      <c r="IN58" s="89"/>
      <c r="IO58" s="89"/>
      <c r="IP58" s="89"/>
      <c r="IQ58" s="89"/>
      <c r="IR58" s="89"/>
      <c r="IS58" s="89"/>
      <c r="IT58" s="89"/>
      <c r="IU58" s="89"/>
      <c r="IV58" s="89"/>
      <c r="IW58" s="89"/>
      <c r="IX58" s="89"/>
      <c r="IY58" s="89"/>
      <c r="IZ58" s="89"/>
      <c r="JA58" s="89"/>
      <c r="JB58" s="89"/>
      <c r="JC58" s="89"/>
      <c r="JD58" s="89"/>
      <c r="JE58" s="89"/>
      <c r="JF58" s="89"/>
      <c r="JG58" s="89"/>
      <c r="JH58" s="89"/>
      <c r="JI58" s="89"/>
      <c r="JJ58" s="89"/>
      <c r="JK58" s="89"/>
      <c r="JL58" s="89"/>
      <c r="JM58" s="89"/>
      <c r="JN58" s="89"/>
      <c r="JO58" s="89"/>
      <c r="JP58" s="89"/>
      <c r="JQ58" s="89"/>
      <c r="JR58" s="89"/>
      <c r="JS58" s="89"/>
      <c r="JT58" s="89"/>
      <c r="JU58" s="89"/>
      <c r="JV58" s="89"/>
      <c r="JW58" s="89"/>
      <c r="JX58" s="89"/>
      <c r="JY58" s="89"/>
      <c r="JZ58" s="89"/>
      <c r="KA58" s="89"/>
      <c r="KB58" s="89"/>
      <c r="KC58" s="89"/>
      <c r="KD58" s="89"/>
      <c r="KE58" s="89"/>
      <c r="KF58" s="89"/>
      <c r="KG58" s="89"/>
      <c r="KH58" s="89"/>
      <c r="KI58" s="89"/>
      <c r="KJ58" s="89"/>
      <c r="KK58" s="89"/>
      <c r="KL58" s="89"/>
      <c r="KM58" s="89"/>
      <c r="KN58" s="89"/>
      <c r="KO58" s="89"/>
      <c r="KP58" s="89"/>
      <c r="KQ58" s="89"/>
      <c r="KR58" s="89"/>
      <c r="KS58" s="89"/>
      <c r="KT58" s="89"/>
      <c r="KU58" s="89"/>
      <c r="KV58" s="89"/>
      <c r="KW58" s="89"/>
      <c r="KX58" s="89"/>
      <c r="KY58" s="89"/>
      <c r="KZ58" s="89"/>
      <c r="LA58" s="89"/>
      <c r="LB58" s="89"/>
      <c r="LC58" s="89"/>
      <c r="LD58" s="89"/>
      <c r="LE58" s="89"/>
      <c r="LF58" s="89"/>
      <c r="LG58" s="89"/>
      <c r="LH58" s="89"/>
      <c r="LI58" s="89"/>
      <c r="LJ58" s="89"/>
      <c r="LK58" s="89"/>
      <c r="LL58" s="89"/>
      <c r="LM58" s="89"/>
      <c r="LN58" s="89"/>
      <c r="LO58" s="89"/>
      <c r="LP58" s="89"/>
      <c r="LQ58" s="89"/>
      <c r="LR58" s="89"/>
      <c r="LS58" s="89"/>
      <c r="LT58" s="89"/>
      <c r="LU58" s="89"/>
      <c r="LV58" s="89"/>
      <c r="LW58" s="89"/>
      <c r="LX58" s="89"/>
      <c r="LY58" s="89"/>
      <c r="LZ58" s="89"/>
      <c r="MA58" s="89"/>
      <c r="MB58" s="89"/>
      <c r="MC58" s="89"/>
      <c r="MD58" s="89"/>
      <c r="ME58" s="89"/>
      <c r="MF58" s="89"/>
      <c r="MG58" s="89"/>
      <c r="MH58" s="89"/>
      <c r="MI58" s="89"/>
      <c r="MJ58" s="89"/>
      <c r="MK58" s="89"/>
      <c r="ML58" s="89"/>
      <c r="MM58" s="89"/>
      <c r="MN58" s="89"/>
      <c r="MO58" s="89"/>
      <c r="MP58" s="89"/>
      <c r="MQ58" s="89"/>
      <c r="MR58" s="89"/>
      <c r="MS58" s="89"/>
      <c r="MT58" s="89"/>
      <c r="MU58" s="89"/>
      <c r="MV58" s="89"/>
      <c r="MW58" s="89"/>
      <c r="MX58" s="89"/>
      <c r="MY58" s="89"/>
      <c r="MZ58" s="89"/>
      <c r="NA58" s="89"/>
      <c r="NB58" s="89"/>
      <c r="NC58" s="89"/>
      <c r="ND58" s="89"/>
      <c r="NE58" s="89"/>
      <c r="NF58" s="89"/>
      <c r="NG58" s="89"/>
      <c r="NH58" s="89"/>
      <c r="NI58" s="89"/>
      <c r="NJ58" s="89"/>
      <c r="NK58" s="89"/>
      <c r="NL58" s="89"/>
      <c r="NM58" s="89"/>
      <c r="NN58" s="89"/>
      <c r="NO58" s="89"/>
      <c r="NP58" s="89"/>
      <c r="NQ58" s="89"/>
      <c r="NR58" s="89"/>
      <c r="NS58" s="89"/>
      <c r="NT58" s="89"/>
      <c r="NU58" s="89"/>
      <c r="NV58" s="89"/>
      <c r="NW58" s="89"/>
      <c r="NX58" s="89"/>
      <c r="NY58" s="89"/>
      <c r="NZ58" s="89"/>
      <c r="OA58" s="89"/>
      <c r="OB58" s="89"/>
      <c r="OC58" s="89"/>
      <c r="OD58" s="89"/>
      <c r="OE58" s="89"/>
      <c r="OF58" s="89"/>
      <c r="OG58" s="89"/>
      <c r="OH58" s="89"/>
      <c r="OI58" s="89"/>
      <c r="OJ58" s="89"/>
      <c r="OK58" s="89"/>
      <c r="OL58" s="89"/>
      <c r="OM58" s="89"/>
      <c r="ON58" s="89"/>
      <c r="OO58" s="89"/>
      <c r="OP58" s="89"/>
      <c r="OQ58" s="89"/>
      <c r="OR58" s="89"/>
      <c r="OS58" s="89"/>
      <c r="OT58" s="89"/>
      <c r="OU58" s="89"/>
      <c r="OV58" s="89"/>
      <c r="OW58" s="89"/>
      <c r="OX58" s="89"/>
      <c r="OY58" s="89"/>
      <c r="OZ58" s="89"/>
      <c r="PA58" s="89"/>
      <c r="PB58" s="89"/>
      <c r="PC58" s="89"/>
      <c r="PD58" s="89"/>
      <c r="PE58" s="89"/>
      <c r="PF58" s="89"/>
      <c r="PG58" s="89"/>
      <c r="PH58" s="89"/>
      <c r="PI58" s="89"/>
      <c r="PJ58" s="89"/>
      <c r="PK58" s="89"/>
      <c r="PL58" s="89"/>
      <c r="PM58" s="89"/>
      <c r="PN58" s="89"/>
      <c r="PO58" s="89"/>
      <c r="PP58" s="89"/>
      <c r="PQ58" s="89"/>
      <c r="PR58" s="89"/>
      <c r="PS58" s="89"/>
      <c r="PT58" s="89"/>
      <c r="PU58" s="89"/>
      <c r="PV58" s="89"/>
      <c r="PW58" s="89"/>
      <c r="PX58" s="89"/>
      <c r="PY58" s="89"/>
      <c r="PZ58" s="89"/>
      <c r="QA58" s="89"/>
      <c r="QB58" s="89"/>
      <c r="QC58" s="89"/>
      <c r="QD58" s="89"/>
      <c r="QE58" s="89"/>
      <c r="QF58" s="89"/>
      <c r="QG58" s="89"/>
      <c r="QH58" s="89"/>
      <c r="QI58" s="89"/>
      <c r="QJ58" s="89"/>
      <c r="QK58" s="89"/>
      <c r="QL58" s="89"/>
      <c r="QM58" s="89"/>
      <c r="QN58" s="89"/>
      <c r="QO58" s="89"/>
      <c r="QP58" s="89"/>
      <c r="QQ58" s="89"/>
      <c r="QR58" s="89"/>
      <c r="QS58" s="89"/>
      <c r="QT58" s="89"/>
      <c r="QU58" s="89"/>
      <c r="QV58" s="89"/>
      <c r="QW58" s="89"/>
      <c r="QX58" s="89"/>
      <c r="QY58" s="89"/>
      <c r="QZ58" s="89"/>
      <c r="RA58" s="89"/>
      <c r="RB58" s="89"/>
      <c r="RC58" s="89"/>
      <c r="RD58" s="89"/>
      <c r="RE58" s="89"/>
      <c r="RF58" s="89"/>
      <c r="RG58" s="89"/>
      <c r="RH58" s="89"/>
      <c r="RI58" s="89"/>
      <c r="RJ58" s="89"/>
      <c r="RK58" s="89"/>
      <c r="RL58" s="89"/>
      <c r="RM58" s="89"/>
      <c r="RN58" s="89"/>
      <c r="RO58" s="89"/>
      <c r="RP58" s="89"/>
      <c r="RQ58" s="89"/>
      <c r="RR58" s="89"/>
      <c r="RS58" s="89"/>
      <c r="RT58" s="89"/>
      <c r="RU58" s="89"/>
      <c r="RV58" s="89"/>
      <c r="RW58" s="89"/>
      <c r="RX58" s="89"/>
      <c r="RY58" s="89"/>
      <c r="RZ58" s="89"/>
      <c r="SA58" s="89"/>
      <c r="SB58" s="89"/>
      <c r="SC58" s="89"/>
      <c r="SD58" s="89"/>
      <c r="SE58" s="89"/>
      <c r="SF58" s="89"/>
      <c r="SG58" s="89"/>
      <c r="SH58" s="89"/>
      <c r="SI58" s="89"/>
      <c r="SJ58" s="89"/>
      <c r="SK58" s="89"/>
      <c r="SL58" s="89"/>
      <c r="SM58" s="89"/>
      <c r="SN58" s="89"/>
      <c r="SO58" s="89"/>
      <c r="SP58" s="89"/>
      <c r="SQ58" s="89"/>
      <c r="SR58" s="89"/>
      <c r="SS58" s="89"/>
      <c r="ST58" s="89"/>
      <c r="SU58" s="89"/>
      <c r="SV58" s="89"/>
      <c r="SW58" s="89"/>
      <c r="SX58" s="89"/>
      <c r="SY58" s="89"/>
      <c r="SZ58" s="89"/>
      <c r="TA58" s="89"/>
      <c r="TB58" s="89"/>
      <c r="TC58" s="89"/>
      <c r="TD58" s="89"/>
      <c r="TE58" s="89"/>
      <c r="TF58" s="89"/>
      <c r="TG58" s="89"/>
      <c r="TH58" s="89"/>
      <c r="TI58" s="89"/>
      <c r="TJ58" s="89"/>
      <c r="TK58" s="89"/>
      <c r="TL58" s="89"/>
      <c r="TM58" s="89"/>
      <c r="TN58" s="89"/>
      <c r="TO58" s="89"/>
      <c r="TP58" s="89"/>
      <c r="TQ58" s="89"/>
      <c r="TR58" s="89"/>
      <c r="TS58" s="89"/>
      <c r="TT58" s="89"/>
      <c r="TU58" s="89"/>
      <c r="TV58" s="89"/>
      <c r="TW58" s="89"/>
      <c r="TX58" s="89"/>
      <c r="TY58" s="89"/>
      <c r="TZ58" s="89"/>
      <c r="UA58" s="89"/>
      <c r="UB58" s="89"/>
      <c r="UC58" s="89"/>
      <c r="UD58" s="89"/>
      <c r="UE58" s="89"/>
      <c r="UF58" s="89"/>
      <c r="UG58" s="89"/>
      <c r="UH58" s="89"/>
      <c r="UI58" s="89"/>
      <c r="UJ58" s="89"/>
      <c r="UK58" s="89"/>
      <c r="UL58" s="89"/>
      <c r="UM58" s="89"/>
      <c r="UN58" s="89"/>
      <c r="UO58" s="89"/>
      <c r="UP58" s="89"/>
      <c r="UQ58" s="89"/>
      <c r="UR58" s="89"/>
      <c r="US58" s="89"/>
      <c r="UT58" s="89"/>
      <c r="UU58" s="89"/>
      <c r="UV58" s="89"/>
      <c r="UW58" s="89"/>
      <c r="UX58" s="89"/>
      <c r="UY58" s="89"/>
      <c r="UZ58" s="89"/>
      <c r="VA58" s="89"/>
      <c r="VB58" s="89"/>
      <c r="VC58" s="89"/>
      <c r="VD58" s="89"/>
      <c r="VE58" s="89"/>
      <c r="VF58" s="89"/>
      <c r="VG58" s="89"/>
      <c r="VH58" s="89"/>
      <c r="VI58" s="89"/>
      <c r="VJ58" s="89"/>
      <c r="VK58" s="89"/>
      <c r="VL58" s="89"/>
      <c r="VM58" s="89"/>
      <c r="VN58" s="89"/>
      <c r="VO58" s="89"/>
      <c r="VP58" s="89"/>
      <c r="VQ58" s="89"/>
      <c r="VR58" s="89"/>
      <c r="VS58" s="89"/>
      <c r="VT58" s="89"/>
      <c r="VU58" s="89"/>
      <c r="VV58" s="89"/>
      <c r="VW58" s="89"/>
      <c r="VX58" s="89"/>
      <c r="VY58" s="89"/>
      <c r="VZ58" s="89"/>
      <c r="WA58" s="89"/>
      <c r="WB58" s="89"/>
      <c r="WC58" s="89"/>
      <c r="WD58" s="89"/>
      <c r="WE58" s="89"/>
      <c r="WF58" s="89"/>
      <c r="WG58" s="89"/>
      <c r="WH58" s="89"/>
      <c r="WI58" s="89"/>
      <c r="WJ58" s="89"/>
      <c r="WK58" s="89"/>
      <c r="WL58" s="89"/>
      <c r="WM58" s="89"/>
      <c r="WN58" s="89"/>
      <c r="WO58" s="89"/>
      <c r="WP58" s="89"/>
      <c r="WQ58" s="89"/>
      <c r="WR58" s="89"/>
      <c r="WS58" s="89"/>
      <c r="WT58" s="89"/>
      <c r="WU58" s="89"/>
      <c r="WV58" s="89"/>
      <c r="WW58" s="89"/>
      <c r="WX58" s="89"/>
      <c r="WY58" s="89"/>
      <c r="WZ58" s="89"/>
      <c r="XA58" s="89"/>
      <c r="XB58" s="89"/>
      <c r="XC58" s="89"/>
      <c r="XD58" s="89"/>
      <c r="XE58" s="89"/>
      <c r="XF58" s="89"/>
      <c r="XG58" s="89"/>
      <c r="XH58" s="89"/>
      <c r="XI58" s="89"/>
      <c r="XJ58" s="89"/>
      <c r="XK58" s="89"/>
      <c r="XL58" s="89"/>
      <c r="XM58" s="89"/>
      <c r="XN58" s="89"/>
      <c r="XO58" s="89"/>
      <c r="XP58" s="89"/>
      <c r="XQ58" s="89"/>
      <c r="XR58" s="89"/>
      <c r="XS58" s="89"/>
      <c r="XT58" s="89"/>
      <c r="XU58" s="89"/>
      <c r="XV58" s="89"/>
      <c r="XW58" s="89"/>
      <c r="XX58" s="89"/>
      <c r="XY58" s="89"/>
      <c r="XZ58" s="89"/>
      <c r="YA58" s="89"/>
      <c r="YB58" s="89"/>
      <c r="YC58" s="89"/>
      <c r="YD58" s="89"/>
      <c r="YE58" s="89"/>
      <c r="YF58" s="89"/>
      <c r="YG58" s="89"/>
      <c r="YH58" s="89"/>
      <c r="YI58" s="89"/>
      <c r="YJ58" s="89"/>
      <c r="YK58" s="89"/>
      <c r="YL58" s="89"/>
      <c r="YM58" s="89"/>
      <c r="YN58" s="89"/>
      <c r="YO58" s="89"/>
      <c r="YP58" s="89"/>
      <c r="YQ58" s="89"/>
      <c r="YR58" s="89"/>
      <c r="YS58" s="89"/>
      <c r="YT58" s="89"/>
      <c r="YU58" s="89"/>
      <c r="YV58" s="89"/>
      <c r="YW58" s="89"/>
      <c r="YX58" s="89"/>
      <c r="YY58" s="89"/>
      <c r="YZ58" s="89"/>
      <c r="ZA58" s="89"/>
      <c r="ZB58" s="89"/>
      <c r="ZC58" s="89"/>
      <c r="ZD58" s="89"/>
      <c r="ZE58" s="89"/>
      <c r="ZF58" s="89"/>
      <c r="ZG58" s="89"/>
      <c r="ZH58" s="89"/>
      <c r="ZI58" s="89"/>
      <c r="ZJ58" s="89"/>
      <c r="ZK58" s="89"/>
      <c r="ZL58" s="89"/>
      <c r="ZM58" s="89"/>
      <c r="ZN58" s="89"/>
      <c r="ZO58" s="89"/>
      <c r="ZP58" s="89"/>
      <c r="ZQ58" s="89"/>
      <c r="ZR58" s="89"/>
      <c r="ZS58" s="89"/>
      <c r="ZT58" s="89"/>
      <c r="ZU58" s="89"/>
      <c r="ZV58" s="89"/>
      <c r="ZW58" s="89"/>
      <c r="ZX58" s="89"/>
      <c r="ZY58" s="89"/>
      <c r="ZZ58" s="89"/>
      <c r="AAA58" s="89"/>
      <c r="AAB58" s="89"/>
      <c r="AAC58" s="89"/>
      <c r="AAD58" s="89"/>
      <c r="AAE58" s="89"/>
      <c r="AAF58" s="89"/>
      <c r="AAG58" s="89"/>
      <c r="AAH58" s="89"/>
      <c r="AAI58" s="89"/>
      <c r="AAJ58" s="89"/>
      <c r="AAK58" s="89"/>
      <c r="AAL58" s="89"/>
      <c r="AAM58" s="89"/>
      <c r="AAN58" s="89"/>
      <c r="AAO58" s="89"/>
      <c r="AAP58" s="89"/>
      <c r="AAQ58" s="89"/>
      <c r="AAR58" s="89"/>
      <c r="AAS58" s="89"/>
      <c r="AAT58" s="89"/>
      <c r="AAU58" s="89"/>
      <c r="AAV58" s="89"/>
      <c r="AAW58" s="89"/>
      <c r="AAX58" s="89"/>
      <c r="AAY58" s="89"/>
      <c r="AAZ58" s="89"/>
      <c r="ABA58" s="89"/>
      <c r="ABB58" s="89"/>
      <c r="ABC58" s="89"/>
      <c r="ABD58" s="89"/>
      <c r="ABE58" s="89"/>
      <c r="ABF58" s="89"/>
      <c r="ABG58" s="89"/>
      <c r="ABH58" s="89"/>
      <c r="ABI58" s="89"/>
      <c r="ABJ58" s="89"/>
      <c r="ABK58" s="89"/>
      <c r="ABL58" s="89"/>
      <c r="ABM58" s="89"/>
      <c r="ABN58" s="89"/>
      <c r="ABO58" s="89"/>
      <c r="ABP58" s="89"/>
      <c r="ABQ58" s="89"/>
      <c r="ABR58" s="89"/>
      <c r="ABS58" s="89"/>
      <c r="ABT58" s="89"/>
      <c r="ABU58" s="89"/>
      <c r="ABV58" s="89"/>
      <c r="ABW58" s="89"/>
      <c r="ABX58" s="89"/>
      <c r="ABY58" s="89"/>
      <c r="ABZ58" s="89"/>
      <c r="ACA58" s="89"/>
      <c r="ACB58" s="89"/>
      <c r="ACC58" s="89"/>
      <c r="ACD58" s="89"/>
      <c r="ACE58" s="89"/>
      <c r="ACF58" s="89"/>
      <c r="ACG58" s="89"/>
      <c r="ACH58" s="89"/>
      <c r="ACI58" s="89"/>
      <c r="ACJ58" s="89"/>
      <c r="ACK58" s="89"/>
      <c r="ACL58" s="89"/>
      <c r="ACM58" s="89"/>
      <c r="ACN58" s="89"/>
      <c r="ACO58" s="89"/>
      <c r="ACP58" s="89"/>
      <c r="ACQ58" s="89"/>
      <c r="ACR58" s="89"/>
      <c r="ACS58" s="89"/>
      <c r="ACT58" s="89"/>
      <c r="ACU58" s="89"/>
      <c r="ACV58" s="89"/>
      <c r="ACW58" s="89"/>
      <c r="ACX58" s="89"/>
      <c r="ACY58" s="89"/>
      <c r="ACZ58" s="89"/>
      <c r="ADA58" s="89"/>
      <c r="ADB58" s="89"/>
      <c r="ADC58" s="89"/>
      <c r="ADD58" s="89"/>
      <c r="ADE58" s="89"/>
      <c r="ADF58" s="89"/>
      <c r="ADG58" s="89"/>
      <c r="ADH58" s="89"/>
      <c r="ADI58" s="89"/>
      <c r="ADJ58" s="89"/>
      <c r="ADK58" s="89"/>
      <c r="ADL58" s="89"/>
      <c r="ADM58" s="89"/>
      <c r="ADN58" s="89"/>
      <c r="ADO58" s="89"/>
      <c r="ADP58" s="89"/>
      <c r="ADQ58" s="89"/>
      <c r="ADR58" s="89"/>
      <c r="ADS58" s="89"/>
      <c r="ADT58" s="89"/>
      <c r="ADU58" s="89"/>
      <c r="ADV58" s="89"/>
      <c r="ADW58" s="89"/>
      <c r="ADX58" s="89"/>
      <c r="ADY58" s="89"/>
      <c r="ADZ58" s="89"/>
      <c r="AEA58" s="89"/>
      <c r="AEB58" s="89"/>
      <c r="AEC58" s="89"/>
      <c r="AED58" s="89"/>
      <c r="AEE58" s="89"/>
      <c r="AEF58" s="89"/>
      <c r="AEG58" s="89"/>
      <c r="AEH58" s="89"/>
      <c r="AEI58" s="89"/>
      <c r="AEJ58" s="89"/>
      <c r="AEK58" s="89"/>
      <c r="AEL58" s="89"/>
      <c r="AEM58" s="89"/>
      <c r="AEN58" s="89"/>
      <c r="AEO58" s="89"/>
      <c r="AEP58" s="89"/>
      <c r="AEQ58" s="89"/>
      <c r="AER58" s="89"/>
      <c r="AES58" s="89"/>
      <c r="AET58" s="89"/>
      <c r="AEU58" s="89"/>
      <c r="AEV58" s="89"/>
      <c r="AEW58" s="89"/>
      <c r="AEX58" s="89"/>
      <c r="AEY58" s="89"/>
      <c r="AEZ58" s="89"/>
      <c r="AFA58" s="89"/>
      <c r="AFB58" s="89"/>
      <c r="AFC58" s="89"/>
      <c r="AFD58" s="89"/>
      <c r="AFE58" s="89"/>
      <c r="AFF58" s="89"/>
      <c r="AFG58" s="89"/>
      <c r="AFH58" s="89"/>
      <c r="AFI58" s="89"/>
      <c r="AFJ58" s="89"/>
      <c r="AFK58" s="89"/>
      <c r="AFL58" s="89"/>
      <c r="AFM58" s="89"/>
      <c r="AFN58" s="89"/>
      <c r="AFO58" s="89"/>
      <c r="AFP58" s="89"/>
      <c r="AFQ58" s="89"/>
      <c r="AFR58" s="89"/>
      <c r="AFS58" s="89"/>
      <c r="AFT58" s="89"/>
      <c r="AFU58" s="89"/>
      <c r="AFV58" s="89"/>
      <c r="AFW58" s="89"/>
      <c r="AFX58" s="89"/>
      <c r="AFY58" s="89"/>
      <c r="AFZ58" s="89"/>
      <c r="AGA58" s="89"/>
      <c r="AGB58" s="89"/>
      <c r="AGC58" s="89"/>
      <c r="AGD58" s="89"/>
      <c r="AGE58" s="89"/>
      <c r="AGF58" s="89"/>
      <c r="AGG58" s="89"/>
      <c r="AGH58" s="89"/>
      <c r="AGI58" s="89"/>
      <c r="AGJ58" s="89"/>
      <c r="AGK58" s="89"/>
      <c r="AGL58" s="89"/>
      <c r="AGM58" s="89"/>
      <c r="AGN58" s="89"/>
      <c r="AGO58" s="89"/>
      <c r="AGP58" s="89"/>
      <c r="AGQ58" s="89"/>
      <c r="AGR58" s="89"/>
      <c r="AGS58" s="89"/>
      <c r="AGT58" s="89"/>
      <c r="AGU58" s="89"/>
      <c r="AGV58" s="89"/>
      <c r="AGW58" s="89"/>
      <c r="AGX58" s="89"/>
      <c r="AGY58" s="89"/>
      <c r="AGZ58" s="89"/>
      <c r="AHA58" s="89"/>
      <c r="AHB58" s="89"/>
      <c r="AHC58" s="89"/>
      <c r="AHD58" s="89"/>
      <c r="AHE58" s="89"/>
      <c r="AHF58" s="89"/>
      <c r="AHG58" s="89"/>
      <c r="AHH58" s="89"/>
      <c r="AHI58" s="89"/>
      <c r="AHJ58" s="89"/>
      <c r="AHK58" s="89"/>
      <c r="AHL58" s="89"/>
      <c r="AHM58" s="89"/>
      <c r="AHN58" s="89"/>
      <c r="AHO58" s="89"/>
      <c r="AHP58" s="89"/>
      <c r="AHQ58" s="89"/>
      <c r="AHR58" s="89"/>
      <c r="AHS58" s="89"/>
      <c r="AHT58" s="89"/>
      <c r="AHU58" s="89"/>
      <c r="AHV58" s="89"/>
      <c r="AHW58" s="89"/>
      <c r="AHX58" s="89"/>
      <c r="AHY58" s="89"/>
      <c r="AHZ58" s="89"/>
      <c r="AIA58" s="89"/>
      <c r="AIB58" s="89"/>
      <c r="AIC58" s="89"/>
      <c r="AID58" s="89"/>
      <c r="AIE58" s="89"/>
      <c r="AIF58" s="89"/>
      <c r="AIG58" s="89"/>
      <c r="AIH58" s="89"/>
      <c r="AII58" s="89"/>
      <c r="AIJ58" s="89"/>
      <c r="AIK58" s="89"/>
      <c r="AIL58" s="89"/>
      <c r="AIM58" s="89"/>
      <c r="AIN58" s="89"/>
      <c r="AIO58" s="89"/>
      <c r="AIP58" s="89"/>
      <c r="AIQ58" s="89"/>
      <c r="AIR58" s="89"/>
      <c r="AIS58" s="89"/>
      <c r="AIT58" s="89"/>
      <c r="AIU58" s="89"/>
      <c r="AIV58" s="89"/>
      <c r="AIW58" s="89"/>
      <c r="AIX58" s="89"/>
      <c r="AIY58" s="89"/>
      <c r="AIZ58" s="89"/>
      <c r="AJA58" s="89"/>
      <c r="AJB58" s="89"/>
      <c r="AJC58" s="89"/>
      <c r="AJD58" s="89"/>
      <c r="AJE58" s="89"/>
      <c r="AJF58" s="89"/>
      <c r="AJG58" s="89"/>
      <c r="AJH58" s="89"/>
      <c r="AJI58" s="89"/>
      <c r="AJJ58" s="89"/>
      <c r="AJK58" s="89"/>
      <c r="AJL58" s="89"/>
      <c r="AJM58" s="89"/>
      <c r="AJN58" s="89"/>
      <c r="AJO58" s="89"/>
      <c r="AJP58" s="89"/>
      <c r="AJQ58" s="89"/>
      <c r="AJR58" s="89"/>
      <c r="AJS58" s="89"/>
      <c r="AJT58" s="89"/>
      <c r="AJU58" s="89"/>
      <c r="AJV58" s="89"/>
      <c r="AJW58" s="89"/>
      <c r="AJX58" s="89"/>
      <c r="AJY58" s="89"/>
      <c r="AJZ58" s="89"/>
      <c r="AKA58" s="89"/>
      <c r="AKB58" s="89"/>
      <c r="AKC58" s="89"/>
      <c r="AKD58" s="89"/>
      <c r="AKE58" s="89"/>
      <c r="AKF58" s="89"/>
      <c r="AKG58" s="89"/>
      <c r="AKH58" s="89"/>
      <c r="AKI58" s="89"/>
      <c r="AKJ58" s="89"/>
      <c r="AKK58" s="89"/>
      <c r="AKL58" s="89"/>
      <c r="AKM58" s="89"/>
      <c r="AKN58" s="89"/>
      <c r="AKO58" s="89"/>
      <c r="AKP58" s="89"/>
      <c r="AKQ58" s="89"/>
      <c r="AKR58" s="89"/>
      <c r="AKS58" s="89"/>
      <c r="AKT58" s="89"/>
      <c r="AKU58" s="89"/>
      <c r="AKV58" s="89"/>
      <c r="AKW58" s="89"/>
      <c r="AKX58" s="89"/>
      <c r="AKY58" s="89"/>
      <c r="AKZ58" s="89"/>
      <c r="ALA58" s="89"/>
      <c r="ALB58" s="89"/>
      <c r="ALC58" s="89"/>
      <c r="ALD58" s="89"/>
      <c r="ALE58" s="89"/>
      <c r="ALF58" s="89"/>
      <c r="ALG58" s="89"/>
      <c r="ALH58" s="89"/>
      <c r="ALI58" s="89"/>
      <c r="ALJ58" s="89"/>
      <c r="ALK58" s="89"/>
      <c r="ALL58" s="89"/>
      <c r="ALM58" s="89"/>
      <c r="ALN58" s="89"/>
      <c r="ALO58" s="89"/>
      <c r="ALP58" s="89"/>
      <c r="ALQ58" s="89"/>
      <c r="ALR58" s="89"/>
      <c r="ALS58" s="89"/>
      <c r="ALT58" s="89"/>
      <c r="ALU58" s="89"/>
      <c r="ALV58" s="89"/>
      <c r="ALW58" s="89"/>
    </row>
    <row r="59" spans="1:1011" ht="14.25"/>
    <row r="60" spans="1:1011" ht="14.25">
      <c r="A60" s="87"/>
      <c r="B60" s="89"/>
      <c r="C60" s="89"/>
      <c r="D60" s="89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89"/>
      <c r="BL60" s="89"/>
      <c r="BM60" s="89"/>
      <c r="BN60" s="89"/>
      <c r="BO60" s="89"/>
      <c r="BP60" s="89"/>
      <c r="BQ60" s="89"/>
      <c r="BR60" s="89"/>
      <c r="BS60" s="89"/>
      <c r="BT60" s="89"/>
      <c r="BU60" s="89"/>
      <c r="BV60" s="89"/>
      <c r="BW60" s="89"/>
      <c r="BX60" s="89"/>
      <c r="BY60" s="89"/>
      <c r="BZ60" s="89"/>
      <c r="CA60" s="89"/>
      <c r="CB60" s="89"/>
      <c r="CC60" s="89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89"/>
      <c r="CQ60" s="89"/>
      <c r="CR60" s="89"/>
      <c r="CS60" s="89"/>
      <c r="CT60" s="89"/>
      <c r="CU60" s="89"/>
      <c r="CV60" s="89"/>
      <c r="CW60" s="89"/>
      <c r="CX60" s="89"/>
      <c r="CY60" s="89"/>
      <c r="CZ60" s="89"/>
      <c r="DA60" s="89"/>
      <c r="DB60" s="89"/>
      <c r="DC60" s="89"/>
      <c r="DD60" s="89"/>
      <c r="DE60" s="89"/>
      <c r="DF60" s="89"/>
      <c r="DG60" s="89"/>
      <c r="DH60" s="89"/>
      <c r="DI60" s="89"/>
      <c r="DJ60" s="89"/>
      <c r="DK60" s="89"/>
      <c r="DL60" s="89"/>
      <c r="DM60" s="89"/>
      <c r="DN60" s="89"/>
      <c r="DO60" s="89"/>
      <c r="DP60" s="89"/>
      <c r="DQ60" s="89"/>
      <c r="DR60" s="89"/>
      <c r="DS60" s="89"/>
      <c r="DT60" s="89"/>
      <c r="DU60" s="89"/>
      <c r="DV60" s="89"/>
      <c r="DW60" s="89"/>
      <c r="DX60" s="89"/>
      <c r="DY60" s="89"/>
      <c r="DZ60" s="89"/>
      <c r="EA60" s="89"/>
      <c r="EB60" s="89"/>
      <c r="EC60" s="89"/>
      <c r="ED60" s="89"/>
      <c r="EE60" s="89"/>
      <c r="EF60" s="89"/>
      <c r="EG60" s="89"/>
      <c r="EH60" s="89"/>
      <c r="EI60" s="89"/>
      <c r="EJ60" s="89"/>
      <c r="EK60" s="89"/>
      <c r="EL60" s="89"/>
      <c r="EM60" s="89"/>
      <c r="EN60" s="89"/>
      <c r="EO60" s="89"/>
      <c r="EP60" s="89"/>
      <c r="EQ60" s="89"/>
      <c r="ER60" s="89"/>
      <c r="ES60" s="89"/>
      <c r="ET60" s="89"/>
      <c r="EU60" s="89"/>
      <c r="EV60" s="89"/>
      <c r="EW60" s="89"/>
      <c r="EX60" s="89"/>
      <c r="EY60" s="89"/>
      <c r="EZ60" s="89"/>
      <c r="FA60" s="89"/>
      <c r="FB60" s="89"/>
      <c r="FC60" s="89"/>
      <c r="FD60" s="89"/>
      <c r="FE60" s="89"/>
      <c r="FF60" s="89"/>
      <c r="FG60" s="89"/>
      <c r="FH60" s="89"/>
      <c r="FI60" s="89"/>
      <c r="FJ60" s="89"/>
      <c r="FK60" s="89"/>
      <c r="FL60" s="89"/>
      <c r="FM60" s="89"/>
      <c r="FN60" s="89"/>
      <c r="FO60" s="89"/>
      <c r="FP60" s="89"/>
      <c r="FQ60" s="89"/>
      <c r="FR60" s="89"/>
      <c r="FS60" s="89"/>
      <c r="FT60" s="89"/>
      <c r="FU60" s="89"/>
      <c r="FV60" s="89"/>
      <c r="FW60" s="89"/>
      <c r="FX60" s="89"/>
      <c r="FY60" s="89"/>
      <c r="FZ60" s="89"/>
      <c r="GA60" s="89"/>
      <c r="GB60" s="89"/>
      <c r="GC60" s="89"/>
      <c r="GD60" s="89"/>
      <c r="GE60" s="89"/>
      <c r="GF60" s="89"/>
      <c r="GG60" s="89"/>
      <c r="GH60" s="89"/>
      <c r="GI60" s="89"/>
      <c r="GJ60" s="89"/>
      <c r="GK60" s="89"/>
      <c r="GL60" s="89"/>
      <c r="GM60" s="89"/>
      <c r="GN60" s="89"/>
      <c r="GO60" s="89"/>
      <c r="GP60" s="89"/>
      <c r="GQ60" s="89"/>
      <c r="GR60" s="89"/>
      <c r="GS60" s="89"/>
      <c r="GT60" s="89"/>
      <c r="GU60" s="89"/>
      <c r="GV60" s="89"/>
      <c r="GW60" s="89"/>
      <c r="GX60" s="89"/>
      <c r="GY60" s="89"/>
      <c r="GZ60" s="89"/>
      <c r="HA60" s="89"/>
      <c r="HB60" s="89"/>
      <c r="HC60" s="89"/>
      <c r="HD60" s="89"/>
      <c r="HE60" s="89"/>
      <c r="HF60" s="89"/>
      <c r="HG60" s="89"/>
      <c r="HH60" s="89"/>
      <c r="HI60" s="89"/>
      <c r="HJ60" s="89"/>
      <c r="HK60" s="89"/>
      <c r="HL60" s="89"/>
      <c r="HM60" s="89"/>
      <c r="HN60" s="89"/>
      <c r="HO60" s="89"/>
      <c r="HP60" s="89"/>
      <c r="HQ60" s="89"/>
      <c r="HR60" s="89"/>
      <c r="HS60" s="89"/>
      <c r="HT60" s="89"/>
      <c r="HU60" s="89"/>
      <c r="HV60" s="89"/>
      <c r="HW60" s="89"/>
      <c r="HX60" s="89"/>
      <c r="HY60" s="89"/>
      <c r="HZ60" s="89"/>
      <c r="IA60" s="89"/>
      <c r="IB60" s="89"/>
      <c r="IC60" s="89"/>
      <c r="ID60" s="89"/>
      <c r="IE60" s="89"/>
      <c r="IF60" s="89"/>
      <c r="IG60" s="89"/>
      <c r="IH60" s="89"/>
      <c r="II60" s="89"/>
      <c r="IJ60" s="89"/>
      <c r="IK60" s="89"/>
      <c r="IL60" s="89"/>
      <c r="IM60" s="89"/>
      <c r="IN60" s="89"/>
      <c r="IO60" s="89"/>
      <c r="IP60" s="89"/>
      <c r="IQ60" s="89"/>
      <c r="IR60" s="89"/>
      <c r="IS60" s="89"/>
      <c r="IT60" s="89"/>
      <c r="IU60" s="89"/>
      <c r="IV60" s="89"/>
      <c r="IW60" s="89"/>
      <c r="IX60" s="89"/>
      <c r="IY60" s="89"/>
      <c r="IZ60" s="89"/>
      <c r="JA60" s="89"/>
      <c r="JB60" s="89"/>
      <c r="JC60" s="89"/>
      <c r="JD60" s="89"/>
      <c r="JE60" s="89"/>
      <c r="JF60" s="89"/>
      <c r="JG60" s="89"/>
      <c r="JH60" s="89"/>
      <c r="JI60" s="89"/>
      <c r="JJ60" s="89"/>
      <c r="JK60" s="89"/>
      <c r="JL60" s="89"/>
      <c r="JM60" s="89"/>
      <c r="JN60" s="89"/>
      <c r="JO60" s="89"/>
      <c r="JP60" s="89"/>
      <c r="JQ60" s="89"/>
      <c r="JR60" s="89"/>
      <c r="JS60" s="89"/>
      <c r="JT60" s="89"/>
      <c r="JU60" s="89"/>
      <c r="JV60" s="89"/>
      <c r="JW60" s="89"/>
      <c r="JX60" s="89"/>
      <c r="JY60" s="89"/>
      <c r="JZ60" s="89"/>
      <c r="KA60" s="89"/>
      <c r="KB60" s="89"/>
      <c r="KC60" s="89"/>
      <c r="KD60" s="89"/>
      <c r="KE60" s="89"/>
      <c r="KF60" s="89"/>
      <c r="KG60" s="89"/>
      <c r="KH60" s="89"/>
      <c r="KI60" s="89"/>
      <c r="KJ60" s="89"/>
      <c r="KK60" s="89"/>
      <c r="KL60" s="89"/>
      <c r="KM60" s="89"/>
      <c r="KN60" s="89"/>
      <c r="KO60" s="89"/>
      <c r="KP60" s="89"/>
      <c r="KQ60" s="89"/>
      <c r="KR60" s="89"/>
      <c r="KS60" s="89"/>
      <c r="KT60" s="89"/>
      <c r="KU60" s="89"/>
      <c r="KV60" s="89"/>
      <c r="KW60" s="89"/>
      <c r="KX60" s="89"/>
      <c r="KY60" s="89"/>
      <c r="KZ60" s="89"/>
      <c r="LA60" s="89"/>
      <c r="LB60" s="89"/>
      <c r="LC60" s="89"/>
      <c r="LD60" s="89"/>
      <c r="LE60" s="89"/>
      <c r="LF60" s="89"/>
      <c r="LG60" s="89"/>
      <c r="LH60" s="89"/>
      <c r="LI60" s="89"/>
      <c r="LJ60" s="89"/>
      <c r="LK60" s="89"/>
      <c r="LL60" s="89"/>
      <c r="LM60" s="89"/>
      <c r="LN60" s="89"/>
      <c r="LO60" s="89"/>
      <c r="LP60" s="89"/>
      <c r="LQ60" s="89"/>
      <c r="LR60" s="89"/>
      <c r="LS60" s="89"/>
      <c r="LT60" s="89"/>
      <c r="LU60" s="89"/>
      <c r="LV60" s="89"/>
      <c r="LW60" s="89"/>
      <c r="LX60" s="89"/>
      <c r="LY60" s="89"/>
      <c r="LZ60" s="89"/>
      <c r="MA60" s="89"/>
      <c r="MB60" s="89"/>
      <c r="MC60" s="89"/>
      <c r="MD60" s="89"/>
      <c r="ME60" s="89"/>
      <c r="MF60" s="89"/>
      <c r="MG60" s="89"/>
      <c r="MH60" s="89"/>
      <c r="MI60" s="89"/>
      <c r="MJ60" s="89"/>
      <c r="MK60" s="89"/>
      <c r="ML60" s="89"/>
      <c r="MM60" s="89"/>
      <c r="MN60" s="89"/>
      <c r="MO60" s="89"/>
      <c r="MP60" s="89"/>
      <c r="MQ60" s="89"/>
      <c r="MR60" s="89"/>
      <c r="MS60" s="89"/>
      <c r="MT60" s="89"/>
      <c r="MU60" s="89"/>
      <c r="MV60" s="89"/>
      <c r="MW60" s="89"/>
      <c r="MX60" s="89"/>
      <c r="MY60" s="89"/>
      <c r="MZ60" s="89"/>
      <c r="NA60" s="89"/>
      <c r="NB60" s="89"/>
      <c r="NC60" s="89"/>
      <c r="ND60" s="89"/>
      <c r="NE60" s="89"/>
      <c r="NF60" s="89"/>
      <c r="NG60" s="89"/>
      <c r="NH60" s="89"/>
      <c r="NI60" s="89"/>
      <c r="NJ60" s="89"/>
      <c r="NK60" s="89"/>
      <c r="NL60" s="89"/>
      <c r="NM60" s="89"/>
      <c r="NN60" s="89"/>
      <c r="NO60" s="89"/>
      <c r="NP60" s="89"/>
      <c r="NQ60" s="89"/>
      <c r="NR60" s="89"/>
      <c r="NS60" s="89"/>
      <c r="NT60" s="89"/>
      <c r="NU60" s="89"/>
      <c r="NV60" s="89"/>
      <c r="NW60" s="89"/>
      <c r="NX60" s="89"/>
      <c r="NY60" s="89"/>
      <c r="NZ60" s="89"/>
      <c r="OA60" s="89"/>
      <c r="OB60" s="89"/>
      <c r="OC60" s="89"/>
      <c r="OD60" s="89"/>
      <c r="OE60" s="89"/>
      <c r="OF60" s="89"/>
      <c r="OG60" s="89"/>
      <c r="OH60" s="89"/>
      <c r="OI60" s="89"/>
      <c r="OJ60" s="89"/>
      <c r="OK60" s="89"/>
      <c r="OL60" s="89"/>
      <c r="OM60" s="89"/>
      <c r="ON60" s="89"/>
      <c r="OO60" s="89"/>
      <c r="OP60" s="89"/>
      <c r="OQ60" s="89"/>
      <c r="OR60" s="89"/>
      <c r="OS60" s="89"/>
      <c r="OT60" s="89"/>
      <c r="OU60" s="89"/>
      <c r="OV60" s="89"/>
      <c r="OW60" s="89"/>
      <c r="OX60" s="89"/>
      <c r="OY60" s="89"/>
      <c r="OZ60" s="89"/>
      <c r="PA60" s="89"/>
      <c r="PB60" s="89"/>
      <c r="PC60" s="89"/>
      <c r="PD60" s="89"/>
      <c r="PE60" s="89"/>
      <c r="PF60" s="89"/>
      <c r="PG60" s="89"/>
      <c r="PH60" s="89"/>
      <c r="PI60" s="89"/>
      <c r="PJ60" s="89"/>
      <c r="PK60" s="89"/>
      <c r="PL60" s="89"/>
      <c r="PM60" s="89"/>
      <c r="PN60" s="89"/>
      <c r="PO60" s="89"/>
      <c r="PP60" s="89"/>
      <c r="PQ60" s="89"/>
      <c r="PR60" s="89"/>
      <c r="PS60" s="89"/>
      <c r="PT60" s="89"/>
      <c r="PU60" s="89"/>
      <c r="PV60" s="89"/>
      <c r="PW60" s="89"/>
      <c r="PX60" s="89"/>
      <c r="PY60" s="89"/>
      <c r="PZ60" s="89"/>
      <c r="QA60" s="89"/>
      <c r="QB60" s="89"/>
      <c r="QC60" s="89"/>
      <c r="QD60" s="89"/>
      <c r="QE60" s="89"/>
      <c r="QF60" s="89"/>
      <c r="QG60" s="89"/>
      <c r="QH60" s="89"/>
      <c r="QI60" s="89"/>
      <c r="QJ60" s="89"/>
      <c r="QK60" s="89"/>
      <c r="QL60" s="89"/>
      <c r="QM60" s="89"/>
      <c r="QN60" s="89"/>
      <c r="QO60" s="89"/>
      <c r="QP60" s="89"/>
      <c r="QQ60" s="89"/>
      <c r="QR60" s="89"/>
      <c r="QS60" s="89"/>
      <c r="QT60" s="89"/>
      <c r="QU60" s="89"/>
      <c r="QV60" s="89"/>
      <c r="QW60" s="89"/>
      <c r="QX60" s="89"/>
      <c r="QY60" s="89"/>
      <c r="QZ60" s="89"/>
      <c r="RA60" s="89"/>
      <c r="RB60" s="89"/>
      <c r="RC60" s="89"/>
      <c r="RD60" s="89"/>
      <c r="RE60" s="89"/>
      <c r="RF60" s="89"/>
      <c r="RG60" s="89"/>
      <c r="RH60" s="89"/>
      <c r="RI60" s="89"/>
      <c r="RJ60" s="89"/>
      <c r="RK60" s="89"/>
      <c r="RL60" s="89"/>
      <c r="RM60" s="89"/>
      <c r="RN60" s="89"/>
      <c r="RO60" s="89"/>
      <c r="RP60" s="89"/>
      <c r="RQ60" s="89"/>
      <c r="RR60" s="89"/>
      <c r="RS60" s="89"/>
      <c r="RT60" s="89"/>
      <c r="RU60" s="89"/>
      <c r="RV60" s="89"/>
      <c r="RW60" s="89"/>
      <c r="RX60" s="89"/>
      <c r="RY60" s="89"/>
      <c r="RZ60" s="89"/>
      <c r="SA60" s="89"/>
      <c r="SB60" s="89"/>
      <c r="SC60" s="89"/>
      <c r="SD60" s="89"/>
      <c r="SE60" s="89"/>
      <c r="SF60" s="89"/>
      <c r="SG60" s="89"/>
      <c r="SH60" s="89"/>
      <c r="SI60" s="89"/>
      <c r="SJ60" s="89"/>
      <c r="SK60" s="89"/>
      <c r="SL60" s="89"/>
      <c r="SM60" s="89"/>
      <c r="SN60" s="89"/>
      <c r="SO60" s="89"/>
      <c r="SP60" s="89"/>
      <c r="SQ60" s="89"/>
      <c r="SR60" s="89"/>
      <c r="SS60" s="89"/>
      <c r="ST60" s="89"/>
      <c r="SU60" s="89"/>
      <c r="SV60" s="89"/>
      <c r="SW60" s="89"/>
      <c r="SX60" s="89"/>
      <c r="SY60" s="89"/>
      <c r="SZ60" s="89"/>
      <c r="TA60" s="89"/>
      <c r="TB60" s="89"/>
      <c r="TC60" s="89"/>
      <c r="TD60" s="89"/>
      <c r="TE60" s="89"/>
      <c r="TF60" s="89"/>
      <c r="TG60" s="89"/>
      <c r="TH60" s="89"/>
      <c r="TI60" s="89"/>
      <c r="TJ60" s="89"/>
      <c r="TK60" s="89"/>
      <c r="TL60" s="89"/>
      <c r="TM60" s="89"/>
      <c r="TN60" s="89"/>
      <c r="TO60" s="89"/>
      <c r="TP60" s="89"/>
      <c r="TQ60" s="89"/>
      <c r="TR60" s="89"/>
      <c r="TS60" s="89"/>
      <c r="TT60" s="89"/>
      <c r="TU60" s="89"/>
      <c r="TV60" s="89"/>
      <c r="TW60" s="89"/>
      <c r="TX60" s="89"/>
      <c r="TY60" s="89"/>
      <c r="TZ60" s="89"/>
      <c r="UA60" s="89"/>
      <c r="UB60" s="89"/>
      <c r="UC60" s="89"/>
      <c r="UD60" s="89"/>
      <c r="UE60" s="89"/>
      <c r="UF60" s="89"/>
      <c r="UG60" s="89"/>
      <c r="UH60" s="89"/>
      <c r="UI60" s="89"/>
      <c r="UJ60" s="89"/>
      <c r="UK60" s="89"/>
      <c r="UL60" s="89"/>
      <c r="UM60" s="89"/>
      <c r="UN60" s="89"/>
      <c r="UO60" s="89"/>
      <c r="UP60" s="89"/>
      <c r="UQ60" s="89"/>
      <c r="UR60" s="89"/>
      <c r="US60" s="89"/>
      <c r="UT60" s="89"/>
      <c r="UU60" s="89"/>
      <c r="UV60" s="89"/>
      <c r="UW60" s="89"/>
      <c r="UX60" s="89"/>
      <c r="UY60" s="89"/>
      <c r="UZ60" s="89"/>
      <c r="VA60" s="89"/>
      <c r="VB60" s="89"/>
      <c r="VC60" s="89"/>
      <c r="VD60" s="89"/>
      <c r="VE60" s="89"/>
      <c r="VF60" s="89"/>
      <c r="VG60" s="89"/>
      <c r="VH60" s="89"/>
      <c r="VI60" s="89"/>
      <c r="VJ60" s="89"/>
      <c r="VK60" s="89"/>
      <c r="VL60" s="89"/>
      <c r="VM60" s="89"/>
      <c r="VN60" s="89"/>
      <c r="VO60" s="89"/>
      <c r="VP60" s="89"/>
      <c r="VQ60" s="89"/>
      <c r="VR60" s="89"/>
      <c r="VS60" s="89"/>
      <c r="VT60" s="89"/>
      <c r="VU60" s="89"/>
      <c r="VV60" s="89"/>
      <c r="VW60" s="89"/>
      <c r="VX60" s="89"/>
      <c r="VY60" s="89"/>
      <c r="VZ60" s="89"/>
      <c r="WA60" s="89"/>
      <c r="WB60" s="89"/>
      <c r="WC60" s="89"/>
      <c r="WD60" s="89"/>
      <c r="WE60" s="89"/>
      <c r="WF60" s="89"/>
      <c r="WG60" s="89"/>
      <c r="WH60" s="89"/>
      <c r="WI60" s="89"/>
      <c r="WJ60" s="89"/>
      <c r="WK60" s="89"/>
      <c r="WL60" s="89"/>
      <c r="WM60" s="89"/>
      <c r="WN60" s="89"/>
      <c r="WO60" s="89"/>
      <c r="WP60" s="89"/>
      <c r="WQ60" s="89"/>
      <c r="WR60" s="89"/>
      <c r="WS60" s="89"/>
      <c r="WT60" s="89"/>
      <c r="WU60" s="89"/>
      <c r="WV60" s="89"/>
      <c r="WW60" s="89"/>
      <c r="WX60" s="89"/>
      <c r="WY60" s="89"/>
      <c r="WZ60" s="89"/>
      <c r="XA60" s="89"/>
      <c r="XB60" s="89"/>
      <c r="XC60" s="89"/>
      <c r="XD60" s="89"/>
      <c r="XE60" s="89"/>
      <c r="XF60" s="89"/>
      <c r="XG60" s="89"/>
      <c r="XH60" s="89"/>
      <c r="XI60" s="89"/>
      <c r="XJ60" s="89"/>
      <c r="XK60" s="89"/>
      <c r="XL60" s="89"/>
      <c r="XM60" s="89"/>
      <c r="XN60" s="89"/>
      <c r="XO60" s="89"/>
      <c r="XP60" s="89"/>
      <c r="XQ60" s="89"/>
      <c r="XR60" s="89"/>
      <c r="XS60" s="89"/>
      <c r="XT60" s="89"/>
      <c r="XU60" s="89"/>
      <c r="XV60" s="89"/>
      <c r="XW60" s="89"/>
      <c r="XX60" s="89"/>
      <c r="XY60" s="89"/>
      <c r="XZ60" s="89"/>
      <c r="YA60" s="89"/>
      <c r="YB60" s="89"/>
      <c r="YC60" s="89"/>
      <c r="YD60" s="89"/>
      <c r="YE60" s="89"/>
      <c r="YF60" s="89"/>
      <c r="YG60" s="89"/>
      <c r="YH60" s="89"/>
      <c r="YI60" s="89"/>
      <c r="YJ60" s="89"/>
      <c r="YK60" s="89"/>
      <c r="YL60" s="89"/>
      <c r="YM60" s="89"/>
      <c r="YN60" s="89"/>
      <c r="YO60" s="89"/>
      <c r="YP60" s="89"/>
      <c r="YQ60" s="89"/>
      <c r="YR60" s="89"/>
      <c r="YS60" s="89"/>
      <c r="YT60" s="89"/>
      <c r="YU60" s="89"/>
      <c r="YV60" s="89"/>
      <c r="YW60" s="89"/>
      <c r="YX60" s="89"/>
      <c r="YY60" s="89"/>
      <c r="YZ60" s="89"/>
      <c r="ZA60" s="89"/>
      <c r="ZB60" s="89"/>
      <c r="ZC60" s="89"/>
      <c r="ZD60" s="89"/>
      <c r="ZE60" s="89"/>
      <c r="ZF60" s="89"/>
      <c r="ZG60" s="89"/>
      <c r="ZH60" s="89"/>
      <c r="ZI60" s="89"/>
      <c r="ZJ60" s="89"/>
      <c r="ZK60" s="89"/>
      <c r="ZL60" s="89"/>
      <c r="ZM60" s="89"/>
      <c r="ZN60" s="89"/>
      <c r="ZO60" s="89"/>
      <c r="ZP60" s="89"/>
      <c r="ZQ60" s="89"/>
      <c r="ZR60" s="89"/>
      <c r="ZS60" s="89"/>
      <c r="ZT60" s="89"/>
      <c r="ZU60" s="89"/>
      <c r="ZV60" s="89"/>
      <c r="ZW60" s="89"/>
      <c r="ZX60" s="89"/>
      <c r="ZY60" s="89"/>
      <c r="ZZ60" s="89"/>
      <c r="AAA60" s="89"/>
      <c r="AAB60" s="89"/>
      <c r="AAC60" s="89"/>
      <c r="AAD60" s="89"/>
      <c r="AAE60" s="89"/>
      <c r="AAF60" s="89"/>
      <c r="AAG60" s="89"/>
      <c r="AAH60" s="89"/>
      <c r="AAI60" s="89"/>
      <c r="AAJ60" s="89"/>
      <c r="AAK60" s="89"/>
      <c r="AAL60" s="89"/>
      <c r="AAM60" s="89"/>
      <c r="AAN60" s="89"/>
      <c r="AAO60" s="89"/>
      <c r="AAP60" s="89"/>
      <c r="AAQ60" s="89"/>
      <c r="AAR60" s="89"/>
      <c r="AAS60" s="89"/>
      <c r="AAT60" s="89"/>
      <c r="AAU60" s="89"/>
      <c r="AAV60" s="89"/>
      <c r="AAW60" s="89"/>
      <c r="AAX60" s="89"/>
      <c r="AAY60" s="89"/>
      <c r="AAZ60" s="89"/>
      <c r="ABA60" s="89"/>
      <c r="ABB60" s="89"/>
      <c r="ABC60" s="89"/>
      <c r="ABD60" s="89"/>
      <c r="ABE60" s="89"/>
      <c r="ABF60" s="89"/>
      <c r="ABG60" s="89"/>
      <c r="ABH60" s="89"/>
      <c r="ABI60" s="89"/>
      <c r="ABJ60" s="89"/>
      <c r="ABK60" s="89"/>
      <c r="ABL60" s="89"/>
      <c r="ABM60" s="89"/>
      <c r="ABN60" s="89"/>
      <c r="ABO60" s="89"/>
      <c r="ABP60" s="89"/>
      <c r="ABQ60" s="89"/>
      <c r="ABR60" s="89"/>
      <c r="ABS60" s="89"/>
      <c r="ABT60" s="89"/>
      <c r="ABU60" s="89"/>
      <c r="ABV60" s="89"/>
      <c r="ABW60" s="89"/>
      <c r="ABX60" s="89"/>
      <c r="ABY60" s="89"/>
      <c r="ABZ60" s="89"/>
      <c r="ACA60" s="89"/>
      <c r="ACB60" s="89"/>
      <c r="ACC60" s="89"/>
      <c r="ACD60" s="89"/>
      <c r="ACE60" s="89"/>
      <c r="ACF60" s="89"/>
      <c r="ACG60" s="89"/>
      <c r="ACH60" s="89"/>
      <c r="ACI60" s="89"/>
      <c r="ACJ60" s="89"/>
      <c r="ACK60" s="89"/>
      <c r="ACL60" s="89"/>
      <c r="ACM60" s="89"/>
      <c r="ACN60" s="89"/>
      <c r="ACO60" s="89"/>
      <c r="ACP60" s="89"/>
      <c r="ACQ60" s="89"/>
      <c r="ACR60" s="89"/>
      <c r="ACS60" s="89"/>
      <c r="ACT60" s="89"/>
      <c r="ACU60" s="89"/>
      <c r="ACV60" s="89"/>
      <c r="ACW60" s="89"/>
      <c r="ACX60" s="89"/>
      <c r="ACY60" s="89"/>
      <c r="ACZ60" s="89"/>
      <c r="ADA60" s="89"/>
      <c r="ADB60" s="89"/>
      <c r="ADC60" s="89"/>
      <c r="ADD60" s="89"/>
      <c r="ADE60" s="89"/>
      <c r="ADF60" s="89"/>
      <c r="ADG60" s="89"/>
      <c r="ADH60" s="89"/>
      <c r="ADI60" s="89"/>
      <c r="ADJ60" s="89"/>
      <c r="ADK60" s="89"/>
      <c r="ADL60" s="89"/>
      <c r="ADM60" s="89"/>
      <c r="ADN60" s="89"/>
      <c r="ADO60" s="89"/>
      <c r="ADP60" s="89"/>
      <c r="ADQ60" s="89"/>
      <c r="ADR60" s="89"/>
      <c r="ADS60" s="89"/>
      <c r="ADT60" s="89"/>
      <c r="ADU60" s="89"/>
      <c r="ADV60" s="89"/>
      <c r="ADW60" s="89"/>
      <c r="ADX60" s="89"/>
      <c r="ADY60" s="89"/>
      <c r="ADZ60" s="89"/>
      <c r="AEA60" s="89"/>
      <c r="AEB60" s="89"/>
      <c r="AEC60" s="89"/>
      <c r="AED60" s="89"/>
      <c r="AEE60" s="89"/>
      <c r="AEF60" s="89"/>
      <c r="AEG60" s="89"/>
      <c r="AEH60" s="89"/>
      <c r="AEI60" s="89"/>
      <c r="AEJ60" s="89"/>
      <c r="AEK60" s="89"/>
      <c r="AEL60" s="89"/>
      <c r="AEM60" s="89"/>
      <c r="AEN60" s="89"/>
      <c r="AEO60" s="89"/>
      <c r="AEP60" s="89"/>
      <c r="AEQ60" s="89"/>
      <c r="AER60" s="89"/>
      <c r="AES60" s="89"/>
      <c r="AET60" s="89"/>
      <c r="AEU60" s="89"/>
      <c r="AEV60" s="89"/>
      <c r="AEW60" s="89"/>
      <c r="AEX60" s="89"/>
      <c r="AEY60" s="89"/>
      <c r="AEZ60" s="89"/>
      <c r="AFA60" s="89"/>
      <c r="AFB60" s="89"/>
      <c r="AFC60" s="89"/>
      <c r="AFD60" s="89"/>
      <c r="AFE60" s="89"/>
      <c r="AFF60" s="89"/>
      <c r="AFG60" s="89"/>
      <c r="AFH60" s="89"/>
      <c r="AFI60" s="89"/>
      <c r="AFJ60" s="89"/>
      <c r="AFK60" s="89"/>
      <c r="AFL60" s="89"/>
      <c r="AFM60" s="89"/>
      <c r="AFN60" s="89"/>
      <c r="AFO60" s="89"/>
      <c r="AFP60" s="89"/>
      <c r="AFQ60" s="89"/>
      <c r="AFR60" s="89"/>
      <c r="AFS60" s="89"/>
      <c r="AFT60" s="89"/>
      <c r="AFU60" s="89"/>
      <c r="AFV60" s="89"/>
      <c r="AFW60" s="89"/>
      <c r="AFX60" s="89"/>
      <c r="AFY60" s="89"/>
      <c r="AFZ60" s="89"/>
      <c r="AGA60" s="89"/>
      <c r="AGB60" s="89"/>
      <c r="AGC60" s="89"/>
      <c r="AGD60" s="89"/>
      <c r="AGE60" s="89"/>
      <c r="AGF60" s="89"/>
      <c r="AGG60" s="89"/>
      <c r="AGH60" s="89"/>
      <c r="AGI60" s="89"/>
      <c r="AGJ60" s="89"/>
      <c r="AGK60" s="89"/>
      <c r="AGL60" s="89"/>
      <c r="AGM60" s="89"/>
      <c r="AGN60" s="89"/>
      <c r="AGO60" s="89"/>
      <c r="AGP60" s="89"/>
      <c r="AGQ60" s="89"/>
      <c r="AGR60" s="89"/>
      <c r="AGS60" s="89"/>
      <c r="AGT60" s="89"/>
      <c r="AGU60" s="89"/>
      <c r="AGV60" s="89"/>
      <c r="AGW60" s="89"/>
      <c r="AGX60" s="89"/>
      <c r="AGY60" s="89"/>
      <c r="AGZ60" s="89"/>
      <c r="AHA60" s="89"/>
      <c r="AHB60" s="89"/>
      <c r="AHC60" s="89"/>
      <c r="AHD60" s="89"/>
      <c r="AHE60" s="89"/>
      <c r="AHF60" s="89"/>
      <c r="AHG60" s="89"/>
      <c r="AHH60" s="89"/>
      <c r="AHI60" s="89"/>
      <c r="AHJ60" s="89"/>
      <c r="AHK60" s="89"/>
      <c r="AHL60" s="89"/>
      <c r="AHM60" s="89"/>
      <c r="AHN60" s="89"/>
      <c r="AHO60" s="89"/>
      <c r="AHP60" s="89"/>
      <c r="AHQ60" s="89"/>
      <c r="AHR60" s="89"/>
      <c r="AHS60" s="89"/>
      <c r="AHT60" s="89"/>
      <c r="AHU60" s="89"/>
      <c r="AHV60" s="89"/>
      <c r="AHW60" s="89"/>
      <c r="AHX60" s="89"/>
      <c r="AHY60" s="89"/>
      <c r="AHZ60" s="89"/>
      <c r="AIA60" s="89"/>
      <c r="AIB60" s="89"/>
      <c r="AIC60" s="89"/>
      <c r="AID60" s="89"/>
      <c r="AIE60" s="89"/>
      <c r="AIF60" s="89"/>
      <c r="AIG60" s="89"/>
      <c r="AIH60" s="89"/>
      <c r="AII60" s="89"/>
      <c r="AIJ60" s="89"/>
      <c r="AIK60" s="89"/>
      <c r="AIL60" s="89"/>
      <c r="AIM60" s="89"/>
      <c r="AIN60" s="89"/>
      <c r="AIO60" s="89"/>
      <c r="AIP60" s="89"/>
      <c r="AIQ60" s="89"/>
      <c r="AIR60" s="89"/>
      <c r="AIS60" s="89"/>
      <c r="AIT60" s="89"/>
      <c r="AIU60" s="89"/>
      <c r="AIV60" s="89"/>
      <c r="AIW60" s="89"/>
      <c r="AIX60" s="89"/>
      <c r="AIY60" s="89"/>
      <c r="AIZ60" s="89"/>
      <c r="AJA60" s="89"/>
      <c r="AJB60" s="89"/>
      <c r="AJC60" s="89"/>
      <c r="AJD60" s="89"/>
      <c r="AJE60" s="89"/>
      <c r="AJF60" s="89"/>
      <c r="AJG60" s="89"/>
      <c r="AJH60" s="89"/>
      <c r="AJI60" s="89"/>
      <c r="AJJ60" s="89"/>
      <c r="AJK60" s="89"/>
      <c r="AJL60" s="89"/>
      <c r="AJM60" s="89"/>
      <c r="AJN60" s="89"/>
      <c r="AJO60" s="89"/>
      <c r="AJP60" s="89"/>
      <c r="AJQ60" s="89"/>
      <c r="AJR60" s="89"/>
      <c r="AJS60" s="89"/>
      <c r="AJT60" s="89"/>
      <c r="AJU60" s="89"/>
      <c r="AJV60" s="89"/>
      <c r="AJW60" s="89"/>
      <c r="AJX60" s="89"/>
      <c r="AJY60" s="89"/>
      <c r="AJZ60" s="89"/>
      <c r="AKA60" s="89"/>
      <c r="AKB60" s="89"/>
      <c r="AKC60" s="89"/>
      <c r="AKD60" s="89"/>
      <c r="AKE60" s="89"/>
      <c r="AKF60" s="89"/>
      <c r="AKG60" s="89"/>
      <c r="AKH60" s="89"/>
      <c r="AKI60" s="89"/>
      <c r="AKJ60" s="89"/>
      <c r="AKK60" s="89"/>
      <c r="AKL60" s="89"/>
      <c r="AKM60" s="89"/>
      <c r="AKN60" s="89"/>
      <c r="AKO60" s="89"/>
      <c r="AKP60" s="89"/>
      <c r="AKQ60" s="89"/>
      <c r="AKR60" s="89"/>
      <c r="AKS60" s="89"/>
      <c r="AKT60" s="89"/>
      <c r="AKU60" s="89"/>
      <c r="AKV60" s="89"/>
      <c r="AKW60" s="89"/>
      <c r="AKX60" s="89"/>
      <c r="AKY60" s="89"/>
      <c r="AKZ60" s="89"/>
      <c r="ALA60" s="89"/>
      <c r="ALB60" s="89"/>
      <c r="ALC60" s="89"/>
      <c r="ALD60" s="89"/>
      <c r="ALE60" s="89"/>
      <c r="ALF60" s="89"/>
      <c r="ALG60" s="89"/>
      <c r="ALH60" s="89"/>
      <c r="ALI60" s="89"/>
      <c r="ALJ60" s="89"/>
      <c r="ALK60" s="89"/>
      <c r="ALL60" s="89"/>
      <c r="ALM60" s="89"/>
      <c r="ALN60" s="89"/>
      <c r="ALO60" s="89"/>
      <c r="ALP60" s="89"/>
      <c r="ALQ60" s="89"/>
      <c r="ALR60" s="89"/>
      <c r="ALS60" s="89"/>
      <c r="ALT60" s="89"/>
      <c r="ALU60" s="89"/>
      <c r="ALV60" s="89"/>
      <c r="ALW60" s="89"/>
    </row>
    <row r="61" spans="1:1011" ht="14.25"/>
    <row r="62" spans="1:1011" ht="14.25">
      <c r="A62" s="87"/>
      <c r="B62" s="89"/>
      <c r="C62" s="89"/>
      <c r="D62" s="89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89"/>
      <c r="BL62" s="89"/>
      <c r="BM62" s="89"/>
      <c r="BN62" s="89"/>
      <c r="BO62" s="89"/>
      <c r="BP62" s="89"/>
      <c r="BQ62" s="89"/>
      <c r="BR62" s="89"/>
      <c r="BS62" s="89"/>
      <c r="BT62" s="89"/>
      <c r="BU62" s="89"/>
      <c r="BV62" s="89"/>
      <c r="BW62" s="89"/>
      <c r="BX62" s="89"/>
      <c r="BY62" s="89"/>
      <c r="BZ62" s="89"/>
      <c r="CA62" s="89"/>
      <c r="CB62" s="89"/>
      <c r="CC62" s="89"/>
      <c r="CD62" s="89"/>
      <c r="CE62" s="89"/>
      <c r="CF62" s="89"/>
      <c r="CG62" s="89"/>
      <c r="CH62" s="89"/>
      <c r="CI62" s="89"/>
      <c r="CJ62" s="89"/>
      <c r="CK62" s="89"/>
      <c r="CL62" s="89"/>
      <c r="CM62" s="89"/>
      <c r="CN62" s="89"/>
      <c r="CO62" s="89"/>
      <c r="CP62" s="89"/>
      <c r="CQ62" s="89"/>
      <c r="CR62" s="89"/>
      <c r="CS62" s="89"/>
      <c r="CT62" s="89"/>
      <c r="CU62" s="89"/>
      <c r="CV62" s="89"/>
      <c r="CW62" s="89"/>
      <c r="CX62" s="89"/>
      <c r="CY62" s="89"/>
      <c r="CZ62" s="89"/>
      <c r="DA62" s="89"/>
      <c r="DB62" s="89"/>
      <c r="DC62" s="89"/>
      <c r="DD62" s="89"/>
      <c r="DE62" s="89"/>
      <c r="DF62" s="89"/>
      <c r="DG62" s="89"/>
      <c r="DH62" s="89"/>
      <c r="DI62" s="89"/>
      <c r="DJ62" s="89"/>
      <c r="DK62" s="89"/>
      <c r="DL62" s="89"/>
      <c r="DM62" s="89"/>
      <c r="DN62" s="89"/>
      <c r="DO62" s="89"/>
      <c r="DP62" s="89"/>
      <c r="DQ62" s="89"/>
      <c r="DR62" s="89"/>
      <c r="DS62" s="89"/>
      <c r="DT62" s="89"/>
      <c r="DU62" s="89"/>
      <c r="DV62" s="89"/>
      <c r="DW62" s="89"/>
      <c r="DX62" s="89"/>
      <c r="DY62" s="89"/>
      <c r="DZ62" s="89"/>
      <c r="EA62" s="89"/>
      <c r="EB62" s="89"/>
      <c r="EC62" s="89"/>
      <c r="ED62" s="89"/>
      <c r="EE62" s="89"/>
      <c r="EF62" s="89"/>
      <c r="EG62" s="89"/>
      <c r="EH62" s="89"/>
      <c r="EI62" s="89"/>
      <c r="EJ62" s="89"/>
      <c r="EK62" s="89"/>
      <c r="EL62" s="89"/>
      <c r="EM62" s="89"/>
      <c r="EN62" s="89"/>
      <c r="EO62" s="89"/>
      <c r="EP62" s="89"/>
      <c r="EQ62" s="89"/>
      <c r="ER62" s="89"/>
      <c r="ES62" s="89"/>
      <c r="ET62" s="89"/>
      <c r="EU62" s="89"/>
      <c r="EV62" s="89"/>
      <c r="EW62" s="89"/>
      <c r="EX62" s="89"/>
      <c r="EY62" s="89"/>
      <c r="EZ62" s="89"/>
      <c r="FA62" s="89"/>
      <c r="FB62" s="89"/>
      <c r="FC62" s="89"/>
      <c r="FD62" s="89"/>
      <c r="FE62" s="89"/>
      <c r="FF62" s="89"/>
      <c r="FG62" s="89"/>
      <c r="FH62" s="89"/>
      <c r="FI62" s="89"/>
      <c r="FJ62" s="89"/>
      <c r="FK62" s="89"/>
      <c r="FL62" s="89"/>
      <c r="FM62" s="89"/>
      <c r="FN62" s="89"/>
      <c r="FO62" s="89"/>
      <c r="FP62" s="89"/>
      <c r="FQ62" s="89"/>
      <c r="FR62" s="89"/>
      <c r="FS62" s="89"/>
      <c r="FT62" s="89"/>
      <c r="FU62" s="89"/>
      <c r="FV62" s="89"/>
      <c r="FW62" s="89"/>
      <c r="FX62" s="89"/>
      <c r="FY62" s="89"/>
      <c r="FZ62" s="89"/>
      <c r="GA62" s="89"/>
      <c r="GB62" s="89"/>
      <c r="GC62" s="89"/>
      <c r="GD62" s="89"/>
      <c r="GE62" s="89"/>
      <c r="GF62" s="89"/>
      <c r="GG62" s="89"/>
      <c r="GH62" s="89"/>
      <c r="GI62" s="89"/>
      <c r="GJ62" s="89"/>
      <c r="GK62" s="89"/>
      <c r="GL62" s="89"/>
      <c r="GM62" s="89"/>
      <c r="GN62" s="89"/>
      <c r="GO62" s="89"/>
      <c r="GP62" s="89"/>
      <c r="GQ62" s="89"/>
      <c r="GR62" s="89"/>
      <c r="GS62" s="89"/>
      <c r="GT62" s="89"/>
      <c r="GU62" s="89"/>
      <c r="GV62" s="89"/>
      <c r="GW62" s="89"/>
      <c r="GX62" s="89"/>
      <c r="GY62" s="89"/>
      <c r="GZ62" s="89"/>
      <c r="HA62" s="89"/>
      <c r="HB62" s="89"/>
      <c r="HC62" s="89"/>
      <c r="HD62" s="89"/>
      <c r="HE62" s="89"/>
      <c r="HF62" s="89"/>
      <c r="HG62" s="89"/>
      <c r="HH62" s="89"/>
      <c r="HI62" s="89"/>
      <c r="HJ62" s="89"/>
      <c r="HK62" s="89"/>
      <c r="HL62" s="89"/>
      <c r="HM62" s="89"/>
      <c r="HN62" s="89"/>
      <c r="HO62" s="89"/>
      <c r="HP62" s="89"/>
      <c r="HQ62" s="89"/>
      <c r="HR62" s="89"/>
      <c r="HS62" s="89"/>
      <c r="HT62" s="89"/>
      <c r="HU62" s="89"/>
      <c r="HV62" s="89"/>
      <c r="HW62" s="89"/>
      <c r="HX62" s="89"/>
      <c r="HY62" s="89"/>
      <c r="HZ62" s="89"/>
      <c r="IA62" s="89"/>
      <c r="IB62" s="89"/>
      <c r="IC62" s="89"/>
      <c r="ID62" s="89"/>
      <c r="IE62" s="89"/>
      <c r="IF62" s="89"/>
      <c r="IG62" s="89"/>
      <c r="IH62" s="89"/>
      <c r="II62" s="89"/>
      <c r="IJ62" s="89"/>
      <c r="IK62" s="89"/>
      <c r="IL62" s="89"/>
      <c r="IM62" s="89"/>
      <c r="IN62" s="89"/>
      <c r="IO62" s="89"/>
      <c r="IP62" s="89"/>
      <c r="IQ62" s="89"/>
      <c r="IR62" s="89"/>
      <c r="IS62" s="89"/>
      <c r="IT62" s="89"/>
      <c r="IU62" s="89"/>
      <c r="IV62" s="89"/>
      <c r="IW62" s="89"/>
      <c r="IX62" s="89"/>
      <c r="IY62" s="89"/>
      <c r="IZ62" s="89"/>
      <c r="JA62" s="89"/>
      <c r="JB62" s="89"/>
      <c r="JC62" s="89"/>
      <c r="JD62" s="89"/>
      <c r="JE62" s="89"/>
      <c r="JF62" s="89"/>
      <c r="JG62" s="89"/>
      <c r="JH62" s="89"/>
      <c r="JI62" s="89"/>
      <c r="JJ62" s="89"/>
      <c r="JK62" s="89"/>
      <c r="JL62" s="89"/>
      <c r="JM62" s="89"/>
      <c r="JN62" s="89"/>
      <c r="JO62" s="89"/>
      <c r="JP62" s="89"/>
      <c r="JQ62" s="89"/>
      <c r="JR62" s="89"/>
      <c r="JS62" s="89"/>
      <c r="JT62" s="89"/>
      <c r="JU62" s="89"/>
      <c r="JV62" s="89"/>
      <c r="JW62" s="89"/>
      <c r="JX62" s="89"/>
      <c r="JY62" s="89"/>
      <c r="JZ62" s="89"/>
      <c r="KA62" s="89"/>
      <c r="KB62" s="89"/>
      <c r="KC62" s="89"/>
      <c r="KD62" s="89"/>
      <c r="KE62" s="89"/>
      <c r="KF62" s="89"/>
      <c r="KG62" s="89"/>
      <c r="KH62" s="89"/>
      <c r="KI62" s="89"/>
      <c r="KJ62" s="89"/>
      <c r="KK62" s="89"/>
      <c r="KL62" s="89"/>
      <c r="KM62" s="89"/>
      <c r="KN62" s="89"/>
      <c r="KO62" s="89"/>
      <c r="KP62" s="89"/>
      <c r="KQ62" s="89"/>
      <c r="KR62" s="89"/>
      <c r="KS62" s="89"/>
      <c r="KT62" s="89"/>
      <c r="KU62" s="89"/>
      <c r="KV62" s="89"/>
      <c r="KW62" s="89"/>
      <c r="KX62" s="89"/>
      <c r="KY62" s="89"/>
      <c r="KZ62" s="89"/>
      <c r="LA62" s="89"/>
      <c r="LB62" s="89"/>
      <c r="LC62" s="89"/>
      <c r="LD62" s="89"/>
      <c r="LE62" s="89"/>
      <c r="LF62" s="89"/>
      <c r="LG62" s="89"/>
      <c r="LH62" s="89"/>
      <c r="LI62" s="89"/>
      <c r="LJ62" s="89"/>
      <c r="LK62" s="89"/>
      <c r="LL62" s="89"/>
      <c r="LM62" s="89"/>
      <c r="LN62" s="89"/>
      <c r="LO62" s="89"/>
      <c r="LP62" s="89"/>
      <c r="LQ62" s="89"/>
      <c r="LR62" s="89"/>
      <c r="LS62" s="89"/>
      <c r="LT62" s="89"/>
      <c r="LU62" s="89"/>
      <c r="LV62" s="89"/>
      <c r="LW62" s="89"/>
      <c r="LX62" s="89"/>
      <c r="LY62" s="89"/>
      <c r="LZ62" s="89"/>
      <c r="MA62" s="89"/>
      <c r="MB62" s="89"/>
      <c r="MC62" s="89"/>
      <c r="MD62" s="89"/>
      <c r="ME62" s="89"/>
      <c r="MF62" s="89"/>
      <c r="MG62" s="89"/>
      <c r="MH62" s="89"/>
      <c r="MI62" s="89"/>
      <c r="MJ62" s="89"/>
      <c r="MK62" s="89"/>
      <c r="ML62" s="89"/>
      <c r="MM62" s="89"/>
      <c r="MN62" s="89"/>
      <c r="MO62" s="89"/>
      <c r="MP62" s="89"/>
      <c r="MQ62" s="89"/>
      <c r="MR62" s="89"/>
      <c r="MS62" s="89"/>
      <c r="MT62" s="89"/>
      <c r="MU62" s="89"/>
      <c r="MV62" s="89"/>
      <c r="MW62" s="89"/>
      <c r="MX62" s="89"/>
      <c r="MY62" s="89"/>
      <c r="MZ62" s="89"/>
      <c r="NA62" s="89"/>
      <c r="NB62" s="89"/>
      <c r="NC62" s="89"/>
      <c r="ND62" s="89"/>
      <c r="NE62" s="89"/>
      <c r="NF62" s="89"/>
      <c r="NG62" s="89"/>
      <c r="NH62" s="89"/>
      <c r="NI62" s="89"/>
      <c r="NJ62" s="89"/>
      <c r="NK62" s="89"/>
      <c r="NL62" s="89"/>
      <c r="NM62" s="89"/>
      <c r="NN62" s="89"/>
      <c r="NO62" s="89"/>
      <c r="NP62" s="89"/>
      <c r="NQ62" s="89"/>
      <c r="NR62" s="89"/>
      <c r="NS62" s="89"/>
      <c r="NT62" s="89"/>
      <c r="NU62" s="89"/>
      <c r="NV62" s="89"/>
      <c r="NW62" s="89"/>
      <c r="NX62" s="89"/>
      <c r="NY62" s="89"/>
      <c r="NZ62" s="89"/>
      <c r="OA62" s="89"/>
      <c r="OB62" s="89"/>
      <c r="OC62" s="89"/>
      <c r="OD62" s="89"/>
      <c r="OE62" s="89"/>
      <c r="OF62" s="89"/>
      <c r="OG62" s="89"/>
      <c r="OH62" s="89"/>
      <c r="OI62" s="89"/>
      <c r="OJ62" s="89"/>
      <c r="OK62" s="89"/>
      <c r="OL62" s="89"/>
      <c r="OM62" s="89"/>
      <c r="ON62" s="89"/>
      <c r="OO62" s="89"/>
      <c r="OP62" s="89"/>
      <c r="OQ62" s="89"/>
      <c r="OR62" s="89"/>
      <c r="OS62" s="89"/>
      <c r="OT62" s="89"/>
      <c r="OU62" s="89"/>
      <c r="OV62" s="89"/>
      <c r="OW62" s="89"/>
      <c r="OX62" s="89"/>
      <c r="OY62" s="89"/>
      <c r="OZ62" s="89"/>
      <c r="PA62" s="89"/>
      <c r="PB62" s="89"/>
      <c r="PC62" s="89"/>
      <c r="PD62" s="89"/>
      <c r="PE62" s="89"/>
      <c r="PF62" s="89"/>
      <c r="PG62" s="89"/>
      <c r="PH62" s="89"/>
      <c r="PI62" s="89"/>
      <c r="PJ62" s="89"/>
      <c r="PK62" s="89"/>
      <c r="PL62" s="89"/>
      <c r="PM62" s="89"/>
      <c r="PN62" s="89"/>
      <c r="PO62" s="89"/>
      <c r="PP62" s="89"/>
      <c r="PQ62" s="89"/>
      <c r="PR62" s="89"/>
      <c r="PS62" s="89"/>
      <c r="PT62" s="89"/>
      <c r="PU62" s="89"/>
      <c r="PV62" s="89"/>
      <c r="PW62" s="89"/>
      <c r="PX62" s="89"/>
      <c r="PY62" s="89"/>
      <c r="PZ62" s="89"/>
      <c r="QA62" s="89"/>
      <c r="QB62" s="89"/>
      <c r="QC62" s="89"/>
      <c r="QD62" s="89"/>
      <c r="QE62" s="89"/>
      <c r="QF62" s="89"/>
      <c r="QG62" s="89"/>
      <c r="QH62" s="89"/>
      <c r="QI62" s="89"/>
      <c r="QJ62" s="89"/>
      <c r="QK62" s="89"/>
      <c r="QL62" s="89"/>
      <c r="QM62" s="89"/>
      <c r="QN62" s="89"/>
      <c r="QO62" s="89"/>
      <c r="QP62" s="89"/>
      <c r="QQ62" s="89"/>
      <c r="QR62" s="89"/>
      <c r="QS62" s="89"/>
      <c r="QT62" s="89"/>
      <c r="QU62" s="89"/>
      <c r="QV62" s="89"/>
      <c r="QW62" s="89"/>
      <c r="QX62" s="89"/>
      <c r="QY62" s="89"/>
      <c r="QZ62" s="89"/>
      <c r="RA62" s="89"/>
      <c r="RB62" s="89"/>
      <c r="RC62" s="89"/>
      <c r="RD62" s="89"/>
      <c r="RE62" s="89"/>
      <c r="RF62" s="89"/>
      <c r="RG62" s="89"/>
      <c r="RH62" s="89"/>
      <c r="RI62" s="89"/>
      <c r="RJ62" s="89"/>
      <c r="RK62" s="89"/>
      <c r="RL62" s="89"/>
      <c r="RM62" s="89"/>
      <c r="RN62" s="89"/>
      <c r="RO62" s="89"/>
      <c r="RP62" s="89"/>
      <c r="RQ62" s="89"/>
      <c r="RR62" s="89"/>
      <c r="RS62" s="89"/>
      <c r="RT62" s="89"/>
      <c r="RU62" s="89"/>
      <c r="RV62" s="89"/>
      <c r="RW62" s="89"/>
      <c r="RX62" s="89"/>
      <c r="RY62" s="89"/>
      <c r="RZ62" s="89"/>
      <c r="SA62" s="89"/>
      <c r="SB62" s="89"/>
      <c r="SC62" s="89"/>
      <c r="SD62" s="89"/>
      <c r="SE62" s="89"/>
      <c r="SF62" s="89"/>
      <c r="SG62" s="89"/>
      <c r="SH62" s="89"/>
      <c r="SI62" s="89"/>
      <c r="SJ62" s="89"/>
      <c r="SK62" s="89"/>
      <c r="SL62" s="89"/>
      <c r="SM62" s="89"/>
      <c r="SN62" s="89"/>
      <c r="SO62" s="89"/>
      <c r="SP62" s="89"/>
      <c r="SQ62" s="89"/>
      <c r="SR62" s="89"/>
      <c r="SS62" s="89"/>
      <c r="ST62" s="89"/>
      <c r="SU62" s="89"/>
      <c r="SV62" s="89"/>
      <c r="SW62" s="89"/>
      <c r="SX62" s="89"/>
      <c r="SY62" s="89"/>
      <c r="SZ62" s="89"/>
      <c r="TA62" s="89"/>
      <c r="TB62" s="89"/>
      <c r="TC62" s="89"/>
      <c r="TD62" s="89"/>
      <c r="TE62" s="89"/>
      <c r="TF62" s="89"/>
      <c r="TG62" s="89"/>
      <c r="TH62" s="89"/>
      <c r="TI62" s="89"/>
      <c r="TJ62" s="89"/>
      <c r="TK62" s="89"/>
      <c r="TL62" s="89"/>
      <c r="TM62" s="89"/>
      <c r="TN62" s="89"/>
      <c r="TO62" s="89"/>
      <c r="TP62" s="89"/>
      <c r="TQ62" s="89"/>
      <c r="TR62" s="89"/>
      <c r="TS62" s="89"/>
      <c r="TT62" s="89"/>
      <c r="TU62" s="89"/>
      <c r="TV62" s="89"/>
      <c r="TW62" s="89"/>
      <c r="TX62" s="89"/>
      <c r="TY62" s="89"/>
      <c r="TZ62" s="89"/>
      <c r="UA62" s="89"/>
      <c r="UB62" s="89"/>
      <c r="UC62" s="89"/>
      <c r="UD62" s="89"/>
      <c r="UE62" s="89"/>
      <c r="UF62" s="89"/>
      <c r="UG62" s="89"/>
      <c r="UH62" s="89"/>
      <c r="UI62" s="89"/>
      <c r="UJ62" s="89"/>
      <c r="UK62" s="89"/>
      <c r="UL62" s="89"/>
      <c r="UM62" s="89"/>
      <c r="UN62" s="89"/>
      <c r="UO62" s="89"/>
      <c r="UP62" s="89"/>
      <c r="UQ62" s="89"/>
      <c r="UR62" s="89"/>
      <c r="US62" s="89"/>
      <c r="UT62" s="89"/>
      <c r="UU62" s="89"/>
      <c r="UV62" s="89"/>
      <c r="UW62" s="89"/>
      <c r="UX62" s="89"/>
      <c r="UY62" s="89"/>
      <c r="UZ62" s="89"/>
      <c r="VA62" s="89"/>
      <c r="VB62" s="89"/>
      <c r="VC62" s="89"/>
      <c r="VD62" s="89"/>
      <c r="VE62" s="89"/>
      <c r="VF62" s="89"/>
      <c r="VG62" s="89"/>
      <c r="VH62" s="89"/>
      <c r="VI62" s="89"/>
      <c r="VJ62" s="89"/>
      <c r="VK62" s="89"/>
      <c r="VL62" s="89"/>
      <c r="VM62" s="89"/>
      <c r="VN62" s="89"/>
      <c r="VO62" s="89"/>
      <c r="VP62" s="89"/>
      <c r="VQ62" s="89"/>
      <c r="VR62" s="89"/>
      <c r="VS62" s="89"/>
      <c r="VT62" s="89"/>
      <c r="VU62" s="89"/>
      <c r="VV62" s="89"/>
      <c r="VW62" s="89"/>
      <c r="VX62" s="89"/>
      <c r="VY62" s="89"/>
      <c r="VZ62" s="89"/>
      <c r="WA62" s="89"/>
      <c r="WB62" s="89"/>
      <c r="WC62" s="89"/>
      <c r="WD62" s="89"/>
      <c r="WE62" s="89"/>
      <c r="WF62" s="89"/>
      <c r="WG62" s="89"/>
      <c r="WH62" s="89"/>
      <c r="WI62" s="89"/>
      <c r="WJ62" s="89"/>
      <c r="WK62" s="89"/>
      <c r="WL62" s="89"/>
      <c r="WM62" s="89"/>
      <c r="WN62" s="89"/>
      <c r="WO62" s="89"/>
      <c r="WP62" s="89"/>
      <c r="WQ62" s="89"/>
      <c r="WR62" s="89"/>
      <c r="WS62" s="89"/>
      <c r="WT62" s="89"/>
      <c r="WU62" s="89"/>
      <c r="WV62" s="89"/>
      <c r="WW62" s="89"/>
      <c r="WX62" s="89"/>
      <c r="WY62" s="89"/>
      <c r="WZ62" s="89"/>
      <c r="XA62" s="89"/>
      <c r="XB62" s="89"/>
      <c r="XC62" s="89"/>
      <c r="XD62" s="89"/>
      <c r="XE62" s="89"/>
      <c r="XF62" s="89"/>
      <c r="XG62" s="89"/>
      <c r="XH62" s="89"/>
      <c r="XI62" s="89"/>
      <c r="XJ62" s="89"/>
      <c r="XK62" s="89"/>
      <c r="XL62" s="89"/>
      <c r="XM62" s="89"/>
      <c r="XN62" s="89"/>
      <c r="XO62" s="89"/>
      <c r="XP62" s="89"/>
      <c r="XQ62" s="89"/>
      <c r="XR62" s="89"/>
      <c r="XS62" s="89"/>
      <c r="XT62" s="89"/>
      <c r="XU62" s="89"/>
      <c r="XV62" s="89"/>
      <c r="XW62" s="89"/>
      <c r="XX62" s="89"/>
      <c r="XY62" s="89"/>
      <c r="XZ62" s="89"/>
      <c r="YA62" s="89"/>
      <c r="YB62" s="89"/>
      <c r="YC62" s="89"/>
      <c r="YD62" s="89"/>
      <c r="YE62" s="89"/>
      <c r="YF62" s="89"/>
      <c r="YG62" s="89"/>
      <c r="YH62" s="89"/>
      <c r="YI62" s="89"/>
      <c r="YJ62" s="89"/>
      <c r="YK62" s="89"/>
      <c r="YL62" s="89"/>
      <c r="YM62" s="89"/>
      <c r="YN62" s="89"/>
      <c r="YO62" s="89"/>
      <c r="YP62" s="89"/>
      <c r="YQ62" s="89"/>
      <c r="YR62" s="89"/>
      <c r="YS62" s="89"/>
      <c r="YT62" s="89"/>
      <c r="YU62" s="89"/>
      <c r="YV62" s="89"/>
      <c r="YW62" s="89"/>
      <c r="YX62" s="89"/>
      <c r="YY62" s="89"/>
      <c r="YZ62" s="89"/>
      <c r="ZA62" s="89"/>
      <c r="ZB62" s="89"/>
      <c r="ZC62" s="89"/>
      <c r="ZD62" s="89"/>
      <c r="ZE62" s="89"/>
      <c r="ZF62" s="89"/>
      <c r="ZG62" s="89"/>
      <c r="ZH62" s="89"/>
      <c r="ZI62" s="89"/>
      <c r="ZJ62" s="89"/>
      <c r="ZK62" s="89"/>
      <c r="ZL62" s="89"/>
      <c r="ZM62" s="89"/>
      <c r="ZN62" s="89"/>
      <c r="ZO62" s="89"/>
      <c r="ZP62" s="89"/>
      <c r="ZQ62" s="89"/>
      <c r="ZR62" s="89"/>
      <c r="ZS62" s="89"/>
      <c r="ZT62" s="89"/>
      <c r="ZU62" s="89"/>
      <c r="ZV62" s="89"/>
      <c r="ZW62" s="89"/>
      <c r="ZX62" s="89"/>
      <c r="ZY62" s="89"/>
      <c r="ZZ62" s="89"/>
      <c r="AAA62" s="89"/>
      <c r="AAB62" s="89"/>
      <c r="AAC62" s="89"/>
      <c r="AAD62" s="89"/>
      <c r="AAE62" s="89"/>
      <c r="AAF62" s="89"/>
      <c r="AAG62" s="89"/>
      <c r="AAH62" s="89"/>
      <c r="AAI62" s="89"/>
      <c r="AAJ62" s="89"/>
      <c r="AAK62" s="89"/>
      <c r="AAL62" s="89"/>
      <c r="AAM62" s="89"/>
      <c r="AAN62" s="89"/>
      <c r="AAO62" s="89"/>
      <c r="AAP62" s="89"/>
      <c r="AAQ62" s="89"/>
      <c r="AAR62" s="89"/>
      <c r="AAS62" s="89"/>
      <c r="AAT62" s="89"/>
      <c r="AAU62" s="89"/>
      <c r="AAV62" s="89"/>
      <c r="AAW62" s="89"/>
      <c r="AAX62" s="89"/>
      <c r="AAY62" s="89"/>
      <c r="AAZ62" s="89"/>
      <c r="ABA62" s="89"/>
      <c r="ABB62" s="89"/>
      <c r="ABC62" s="89"/>
      <c r="ABD62" s="89"/>
      <c r="ABE62" s="89"/>
      <c r="ABF62" s="89"/>
      <c r="ABG62" s="89"/>
      <c r="ABH62" s="89"/>
      <c r="ABI62" s="89"/>
      <c r="ABJ62" s="89"/>
      <c r="ABK62" s="89"/>
      <c r="ABL62" s="89"/>
      <c r="ABM62" s="89"/>
      <c r="ABN62" s="89"/>
      <c r="ABO62" s="89"/>
      <c r="ABP62" s="89"/>
      <c r="ABQ62" s="89"/>
      <c r="ABR62" s="89"/>
      <c r="ABS62" s="89"/>
      <c r="ABT62" s="89"/>
      <c r="ABU62" s="89"/>
      <c r="ABV62" s="89"/>
      <c r="ABW62" s="89"/>
      <c r="ABX62" s="89"/>
      <c r="ABY62" s="89"/>
      <c r="ABZ62" s="89"/>
      <c r="ACA62" s="89"/>
      <c r="ACB62" s="89"/>
      <c r="ACC62" s="89"/>
      <c r="ACD62" s="89"/>
      <c r="ACE62" s="89"/>
      <c r="ACF62" s="89"/>
      <c r="ACG62" s="89"/>
      <c r="ACH62" s="89"/>
      <c r="ACI62" s="89"/>
      <c r="ACJ62" s="89"/>
      <c r="ACK62" s="89"/>
      <c r="ACL62" s="89"/>
      <c r="ACM62" s="89"/>
      <c r="ACN62" s="89"/>
      <c r="ACO62" s="89"/>
      <c r="ACP62" s="89"/>
      <c r="ACQ62" s="89"/>
      <c r="ACR62" s="89"/>
      <c r="ACS62" s="89"/>
      <c r="ACT62" s="89"/>
      <c r="ACU62" s="89"/>
      <c r="ACV62" s="89"/>
      <c r="ACW62" s="89"/>
      <c r="ACX62" s="89"/>
      <c r="ACY62" s="89"/>
      <c r="ACZ62" s="89"/>
      <c r="ADA62" s="89"/>
      <c r="ADB62" s="89"/>
      <c r="ADC62" s="89"/>
      <c r="ADD62" s="89"/>
      <c r="ADE62" s="89"/>
      <c r="ADF62" s="89"/>
      <c r="ADG62" s="89"/>
      <c r="ADH62" s="89"/>
      <c r="ADI62" s="89"/>
      <c r="ADJ62" s="89"/>
      <c r="ADK62" s="89"/>
      <c r="ADL62" s="89"/>
      <c r="ADM62" s="89"/>
      <c r="ADN62" s="89"/>
      <c r="ADO62" s="89"/>
      <c r="ADP62" s="89"/>
      <c r="ADQ62" s="89"/>
      <c r="ADR62" s="89"/>
      <c r="ADS62" s="89"/>
      <c r="ADT62" s="89"/>
      <c r="ADU62" s="89"/>
      <c r="ADV62" s="89"/>
      <c r="ADW62" s="89"/>
      <c r="ADX62" s="89"/>
      <c r="ADY62" s="89"/>
      <c r="ADZ62" s="89"/>
      <c r="AEA62" s="89"/>
      <c r="AEB62" s="89"/>
      <c r="AEC62" s="89"/>
      <c r="AED62" s="89"/>
      <c r="AEE62" s="89"/>
      <c r="AEF62" s="89"/>
      <c r="AEG62" s="89"/>
      <c r="AEH62" s="89"/>
      <c r="AEI62" s="89"/>
      <c r="AEJ62" s="89"/>
      <c r="AEK62" s="89"/>
      <c r="AEL62" s="89"/>
      <c r="AEM62" s="89"/>
      <c r="AEN62" s="89"/>
      <c r="AEO62" s="89"/>
      <c r="AEP62" s="89"/>
      <c r="AEQ62" s="89"/>
      <c r="AER62" s="89"/>
      <c r="AES62" s="89"/>
      <c r="AET62" s="89"/>
      <c r="AEU62" s="89"/>
      <c r="AEV62" s="89"/>
      <c r="AEW62" s="89"/>
      <c r="AEX62" s="89"/>
      <c r="AEY62" s="89"/>
      <c r="AEZ62" s="89"/>
      <c r="AFA62" s="89"/>
      <c r="AFB62" s="89"/>
      <c r="AFC62" s="89"/>
      <c r="AFD62" s="89"/>
      <c r="AFE62" s="89"/>
      <c r="AFF62" s="89"/>
      <c r="AFG62" s="89"/>
      <c r="AFH62" s="89"/>
      <c r="AFI62" s="89"/>
      <c r="AFJ62" s="89"/>
      <c r="AFK62" s="89"/>
      <c r="AFL62" s="89"/>
      <c r="AFM62" s="89"/>
      <c r="AFN62" s="89"/>
      <c r="AFO62" s="89"/>
      <c r="AFP62" s="89"/>
      <c r="AFQ62" s="89"/>
      <c r="AFR62" s="89"/>
      <c r="AFS62" s="89"/>
      <c r="AFT62" s="89"/>
      <c r="AFU62" s="89"/>
      <c r="AFV62" s="89"/>
      <c r="AFW62" s="89"/>
      <c r="AFX62" s="89"/>
      <c r="AFY62" s="89"/>
      <c r="AFZ62" s="89"/>
      <c r="AGA62" s="89"/>
      <c r="AGB62" s="89"/>
      <c r="AGC62" s="89"/>
      <c r="AGD62" s="89"/>
      <c r="AGE62" s="89"/>
      <c r="AGF62" s="89"/>
      <c r="AGG62" s="89"/>
      <c r="AGH62" s="89"/>
      <c r="AGI62" s="89"/>
      <c r="AGJ62" s="89"/>
      <c r="AGK62" s="89"/>
      <c r="AGL62" s="89"/>
      <c r="AGM62" s="89"/>
      <c r="AGN62" s="89"/>
      <c r="AGO62" s="89"/>
      <c r="AGP62" s="89"/>
      <c r="AGQ62" s="89"/>
      <c r="AGR62" s="89"/>
      <c r="AGS62" s="89"/>
      <c r="AGT62" s="89"/>
      <c r="AGU62" s="89"/>
      <c r="AGV62" s="89"/>
      <c r="AGW62" s="89"/>
      <c r="AGX62" s="89"/>
      <c r="AGY62" s="89"/>
      <c r="AGZ62" s="89"/>
      <c r="AHA62" s="89"/>
      <c r="AHB62" s="89"/>
      <c r="AHC62" s="89"/>
      <c r="AHD62" s="89"/>
      <c r="AHE62" s="89"/>
      <c r="AHF62" s="89"/>
      <c r="AHG62" s="89"/>
      <c r="AHH62" s="89"/>
      <c r="AHI62" s="89"/>
      <c r="AHJ62" s="89"/>
      <c r="AHK62" s="89"/>
      <c r="AHL62" s="89"/>
      <c r="AHM62" s="89"/>
      <c r="AHN62" s="89"/>
      <c r="AHO62" s="89"/>
      <c r="AHP62" s="89"/>
      <c r="AHQ62" s="89"/>
      <c r="AHR62" s="89"/>
      <c r="AHS62" s="89"/>
      <c r="AHT62" s="89"/>
      <c r="AHU62" s="89"/>
      <c r="AHV62" s="89"/>
      <c r="AHW62" s="89"/>
      <c r="AHX62" s="89"/>
      <c r="AHY62" s="89"/>
      <c r="AHZ62" s="89"/>
      <c r="AIA62" s="89"/>
      <c r="AIB62" s="89"/>
      <c r="AIC62" s="89"/>
      <c r="AID62" s="89"/>
      <c r="AIE62" s="89"/>
      <c r="AIF62" s="89"/>
      <c r="AIG62" s="89"/>
      <c r="AIH62" s="89"/>
      <c r="AII62" s="89"/>
      <c r="AIJ62" s="89"/>
      <c r="AIK62" s="89"/>
      <c r="AIL62" s="89"/>
      <c r="AIM62" s="89"/>
      <c r="AIN62" s="89"/>
      <c r="AIO62" s="89"/>
      <c r="AIP62" s="89"/>
      <c r="AIQ62" s="89"/>
      <c r="AIR62" s="89"/>
      <c r="AIS62" s="89"/>
      <c r="AIT62" s="89"/>
      <c r="AIU62" s="89"/>
      <c r="AIV62" s="89"/>
      <c r="AIW62" s="89"/>
      <c r="AIX62" s="89"/>
      <c r="AIY62" s="89"/>
      <c r="AIZ62" s="89"/>
      <c r="AJA62" s="89"/>
      <c r="AJB62" s="89"/>
      <c r="AJC62" s="89"/>
      <c r="AJD62" s="89"/>
      <c r="AJE62" s="89"/>
      <c r="AJF62" s="89"/>
      <c r="AJG62" s="89"/>
      <c r="AJH62" s="89"/>
      <c r="AJI62" s="89"/>
      <c r="AJJ62" s="89"/>
      <c r="AJK62" s="89"/>
      <c r="AJL62" s="89"/>
      <c r="AJM62" s="89"/>
      <c r="AJN62" s="89"/>
      <c r="AJO62" s="89"/>
      <c r="AJP62" s="89"/>
      <c r="AJQ62" s="89"/>
      <c r="AJR62" s="89"/>
      <c r="AJS62" s="89"/>
      <c r="AJT62" s="89"/>
      <c r="AJU62" s="89"/>
      <c r="AJV62" s="89"/>
      <c r="AJW62" s="89"/>
      <c r="AJX62" s="89"/>
      <c r="AJY62" s="89"/>
      <c r="AJZ62" s="89"/>
      <c r="AKA62" s="89"/>
      <c r="AKB62" s="89"/>
      <c r="AKC62" s="89"/>
      <c r="AKD62" s="89"/>
      <c r="AKE62" s="89"/>
      <c r="AKF62" s="89"/>
      <c r="AKG62" s="89"/>
      <c r="AKH62" s="89"/>
      <c r="AKI62" s="89"/>
      <c r="AKJ62" s="89"/>
      <c r="AKK62" s="89"/>
      <c r="AKL62" s="89"/>
      <c r="AKM62" s="89"/>
      <c r="AKN62" s="89"/>
      <c r="AKO62" s="89"/>
      <c r="AKP62" s="89"/>
      <c r="AKQ62" s="89"/>
      <c r="AKR62" s="89"/>
      <c r="AKS62" s="89"/>
      <c r="AKT62" s="89"/>
      <c r="AKU62" s="89"/>
      <c r="AKV62" s="89"/>
      <c r="AKW62" s="89"/>
      <c r="AKX62" s="89"/>
      <c r="AKY62" s="89"/>
      <c r="AKZ62" s="89"/>
      <c r="ALA62" s="89"/>
      <c r="ALB62" s="89"/>
      <c r="ALC62" s="89"/>
      <c r="ALD62" s="89"/>
      <c r="ALE62" s="89"/>
      <c r="ALF62" s="89"/>
      <c r="ALG62" s="89"/>
      <c r="ALH62" s="89"/>
      <c r="ALI62" s="89"/>
      <c r="ALJ62" s="89"/>
      <c r="ALK62" s="89"/>
      <c r="ALL62" s="89"/>
      <c r="ALM62" s="89"/>
      <c r="ALN62" s="89"/>
      <c r="ALO62" s="89"/>
      <c r="ALP62" s="89"/>
      <c r="ALQ62" s="89"/>
      <c r="ALR62" s="89"/>
      <c r="ALS62" s="89"/>
      <c r="ALT62" s="89"/>
      <c r="ALU62" s="89"/>
      <c r="ALV62" s="89"/>
      <c r="ALW62" s="89"/>
    </row>
    <row r="63" spans="1:1011" ht="14.25"/>
    <row r="64" spans="1:1011" ht="14.25">
      <c r="A64" s="87"/>
      <c r="B64" s="89"/>
      <c r="C64" s="89"/>
      <c r="D64" s="89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89"/>
      <c r="BL64" s="89"/>
      <c r="BM64" s="89"/>
      <c r="BN64" s="89"/>
      <c r="BO64" s="89"/>
      <c r="BP64" s="89"/>
      <c r="BQ64" s="89"/>
      <c r="BR64" s="89"/>
      <c r="BS64" s="89"/>
      <c r="BT64" s="89"/>
      <c r="BU64" s="89"/>
      <c r="BV64" s="89"/>
      <c r="BW64" s="89"/>
      <c r="BX64" s="89"/>
      <c r="BY64" s="89"/>
      <c r="BZ64" s="89"/>
      <c r="CA64" s="89"/>
      <c r="CB64" s="89"/>
      <c r="CC64" s="89"/>
      <c r="CD64" s="89"/>
      <c r="CE64" s="89"/>
      <c r="CF64" s="89"/>
      <c r="CG64" s="89"/>
      <c r="CH64" s="89"/>
      <c r="CI64" s="89"/>
      <c r="CJ64" s="89"/>
      <c r="CK64" s="89"/>
      <c r="CL64" s="89"/>
      <c r="CM64" s="89"/>
      <c r="CN64" s="89"/>
      <c r="CO64" s="89"/>
      <c r="CP64" s="89"/>
      <c r="CQ64" s="89"/>
      <c r="CR64" s="89"/>
      <c r="CS64" s="89"/>
      <c r="CT64" s="89"/>
      <c r="CU64" s="89"/>
      <c r="CV64" s="89"/>
      <c r="CW64" s="89"/>
      <c r="CX64" s="89"/>
      <c r="CY64" s="89"/>
      <c r="CZ64" s="89"/>
      <c r="DA64" s="89"/>
      <c r="DB64" s="89"/>
      <c r="DC64" s="89"/>
      <c r="DD64" s="89"/>
      <c r="DE64" s="89"/>
      <c r="DF64" s="89"/>
      <c r="DG64" s="89"/>
      <c r="DH64" s="89"/>
      <c r="DI64" s="89"/>
      <c r="DJ64" s="89"/>
      <c r="DK64" s="89"/>
      <c r="DL64" s="89"/>
      <c r="DM64" s="89"/>
      <c r="DN64" s="89"/>
      <c r="DO64" s="89"/>
      <c r="DP64" s="89"/>
      <c r="DQ64" s="89"/>
      <c r="DR64" s="89"/>
      <c r="DS64" s="89"/>
      <c r="DT64" s="89"/>
      <c r="DU64" s="89"/>
      <c r="DV64" s="89"/>
      <c r="DW64" s="89"/>
      <c r="DX64" s="89"/>
      <c r="DY64" s="89"/>
      <c r="DZ64" s="89"/>
      <c r="EA64" s="89"/>
      <c r="EB64" s="89"/>
      <c r="EC64" s="89"/>
      <c r="ED64" s="89"/>
      <c r="EE64" s="89"/>
      <c r="EF64" s="89"/>
      <c r="EG64" s="89"/>
      <c r="EH64" s="89"/>
      <c r="EI64" s="89"/>
      <c r="EJ64" s="89"/>
      <c r="EK64" s="89"/>
      <c r="EL64" s="89"/>
      <c r="EM64" s="89"/>
      <c r="EN64" s="89"/>
      <c r="EO64" s="89"/>
      <c r="EP64" s="89"/>
      <c r="EQ64" s="89"/>
      <c r="ER64" s="89"/>
      <c r="ES64" s="89"/>
      <c r="ET64" s="89"/>
      <c r="EU64" s="89"/>
      <c r="EV64" s="89"/>
      <c r="EW64" s="89"/>
      <c r="EX64" s="89"/>
      <c r="EY64" s="89"/>
      <c r="EZ64" s="89"/>
      <c r="FA64" s="89"/>
      <c r="FB64" s="89"/>
      <c r="FC64" s="89"/>
      <c r="FD64" s="89"/>
      <c r="FE64" s="89"/>
      <c r="FF64" s="89"/>
      <c r="FG64" s="89"/>
      <c r="FH64" s="89"/>
      <c r="FI64" s="89"/>
      <c r="FJ64" s="89"/>
      <c r="FK64" s="89"/>
      <c r="FL64" s="89"/>
      <c r="FM64" s="89"/>
      <c r="FN64" s="89"/>
      <c r="FO64" s="89"/>
      <c r="FP64" s="89"/>
      <c r="FQ64" s="89"/>
      <c r="FR64" s="89"/>
      <c r="FS64" s="89"/>
      <c r="FT64" s="89"/>
      <c r="FU64" s="89"/>
      <c r="FV64" s="89"/>
      <c r="FW64" s="89"/>
      <c r="FX64" s="89"/>
      <c r="FY64" s="89"/>
      <c r="FZ64" s="89"/>
      <c r="GA64" s="89"/>
      <c r="GB64" s="89"/>
      <c r="GC64" s="89"/>
      <c r="GD64" s="89"/>
      <c r="GE64" s="89"/>
      <c r="GF64" s="89"/>
      <c r="GG64" s="89"/>
      <c r="GH64" s="89"/>
      <c r="GI64" s="89"/>
      <c r="GJ64" s="89"/>
      <c r="GK64" s="89"/>
      <c r="GL64" s="89"/>
      <c r="GM64" s="89"/>
      <c r="GN64" s="89"/>
      <c r="GO64" s="89"/>
      <c r="GP64" s="89"/>
      <c r="GQ64" s="89"/>
      <c r="GR64" s="89"/>
      <c r="GS64" s="89"/>
      <c r="GT64" s="89"/>
      <c r="GU64" s="89"/>
      <c r="GV64" s="89"/>
      <c r="GW64" s="89"/>
      <c r="GX64" s="89"/>
      <c r="GY64" s="89"/>
      <c r="GZ64" s="89"/>
      <c r="HA64" s="89"/>
      <c r="HB64" s="89"/>
      <c r="HC64" s="89"/>
      <c r="HD64" s="89"/>
      <c r="HE64" s="89"/>
      <c r="HF64" s="89"/>
      <c r="HG64" s="89"/>
      <c r="HH64" s="89"/>
      <c r="HI64" s="89"/>
      <c r="HJ64" s="89"/>
      <c r="HK64" s="89"/>
      <c r="HL64" s="89"/>
      <c r="HM64" s="89"/>
      <c r="HN64" s="89"/>
      <c r="HO64" s="89"/>
      <c r="HP64" s="89"/>
      <c r="HQ64" s="89"/>
      <c r="HR64" s="89"/>
      <c r="HS64" s="89"/>
      <c r="HT64" s="89"/>
      <c r="HU64" s="89"/>
      <c r="HV64" s="89"/>
      <c r="HW64" s="89"/>
      <c r="HX64" s="89"/>
      <c r="HY64" s="89"/>
      <c r="HZ64" s="89"/>
      <c r="IA64" s="89"/>
      <c r="IB64" s="89"/>
      <c r="IC64" s="89"/>
      <c r="ID64" s="89"/>
      <c r="IE64" s="89"/>
      <c r="IF64" s="89"/>
      <c r="IG64" s="89"/>
      <c r="IH64" s="89"/>
      <c r="II64" s="89"/>
      <c r="IJ64" s="89"/>
      <c r="IK64" s="89"/>
      <c r="IL64" s="89"/>
      <c r="IM64" s="89"/>
      <c r="IN64" s="89"/>
      <c r="IO64" s="89"/>
      <c r="IP64" s="89"/>
      <c r="IQ64" s="89"/>
      <c r="IR64" s="89"/>
      <c r="IS64" s="89"/>
      <c r="IT64" s="89"/>
      <c r="IU64" s="89"/>
      <c r="IV64" s="89"/>
      <c r="IW64" s="89"/>
      <c r="IX64" s="89"/>
      <c r="IY64" s="89"/>
      <c r="IZ64" s="89"/>
      <c r="JA64" s="89"/>
      <c r="JB64" s="89"/>
      <c r="JC64" s="89"/>
      <c r="JD64" s="89"/>
      <c r="JE64" s="89"/>
      <c r="JF64" s="89"/>
      <c r="JG64" s="89"/>
      <c r="JH64" s="89"/>
      <c r="JI64" s="89"/>
      <c r="JJ64" s="89"/>
      <c r="JK64" s="89"/>
      <c r="JL64" s="89"/>
      <c r="JM64" s="89"/>
      <c r="JN64" s="89"/>
      <c r="JO64" s="89"/>
      <c r="JP64" s="89"/>
      <c r="JQ64" s="89"/>
      <c r="JR64" s="89"/>
      <c r="JS64" s="89"/>
      <c r="JT64" s="89"/>
      <c r="JU64" s="89"/>
      <c r="JV64" s="89"/>
      <c r="JW64" s="89"/>
      <c r="JX64" s="89"/>
      <c r="JY64" s="89"/>
      <c r="JZ64" s="89"/>
      <c r="KA64" s="89"/>
      <c r="KB64" s="89"/>
      <c r="KC64" s="89"/>
      <c r="KD64" s="89"/>
      <c r="KE64" s="89"/>
      <c r="KF64" s="89"/>
      <c r="KG64" s="89"/>
      <c r="KH64" s="89"/>
      <c r="KI64" s="89"/>
      <c r="KJ64" s="89"/>
      <c r="KK64" s="89"/>
      <c r="KL64" s="89"/>
      <c r="KM64" s="89"/>
      <c r="KN64" s="89"/>
      <c r="KO64" s="89"/>
      <c r="KP64" s="89"/>
      <c r="KQ64" s="89"/>
      <c r="KR64" s="89"/>
      <c r="KS64" s="89"/>
      <c r="KT64" s="89"/>
      <c r="KU64" s="89"/>
      <c r="KV64" s="89"/>
      <c r="KW64" s="89"/>
      <c r="KX64" s="89"/>
      <c r="KY64" s="89"/>
      <c r="KZ64" s="89"/>
      <c r="LA64" s="89"/>
      <c r="LB64" s="89"/>
      <c r="LC64" s="89"/>
      <c r="LD64" s="89"/>
      <c r="LE64" s="89"/>
      <c r="LF64" s="89"/>
      <c r="LG64" s="89"/>
      <c r="LH64" s="89"/>
      <c r="LI64" s="89"/>
      <c r="LJ64" s="89"/>
      <c r="LK64" s="89"/>
      <c r="LL64" s="89"/>
      <c r="LM64" s="89"/>
      <c r="LN64" s="89"/>
      <c r="LO64" s="89"/>
      <c r="LP64" s="89"/>
      <c r="LQ64" s="89"/>
      <c r="LR64" s="89"/>
      <c r="LS64" s="89"/>
      <c r="LT64" s="89"/>
      <c r="LU64" s="89"/>
      <c r="LV64" s="89"/>
      <c r="LW64" s="89"/>
      <c r="LX64" s="89"/>
      <c r="LY64" s="89"/>
      <c r="LZ64" s="89"/>
      <c r="MA64" s="89"/>
      <c r="MB64" s="89"/>
      <c r="MC64" s="89"/>
      <c r="MD64" s="89"/>
      <c r="ME64" s="89"/>
      <c r="MF64" s="89"/>
      <c r="MG64" s="89"/>
      <c r="MH64" s="89"/>
      <c r="MI64" s="89"/>
      <c r="MJ64" s="89"/>
      <c r="MK64" s="89"/>
      <c r="ML64" s="89"/>
      <c r="MM64" s="89"/>
      <c r="MN64" s="89"/>
      <c r="MO64" s="89"/>
      <c r="MP64" s="89"/>
      <c r="MQ64" s="89"/>
      <c r="MR64" s="89"/>
      <c r="MS64" s="89"/>
      <c r="MT64" s="89"/>
      <c r="MU64" s="89"/>
      <c r="MV64" s="89"/>
      <c r="MW64" s="89"/>
      <c r="MX64" s="89"/>
      <c r="MY64" s="89"/>
      <c r="MZ64" s="89"/>
      <c r="NA64" s="89"/>
      <c r="NB64" s="89"/>
      <c r="NC64" s="89"/>
      <c r="ND64" s="89"/>
      <c r="NE64" s="89"/>
      <c r="NF64" s="89"/>
      <c r="NG64" s="89"/>
      <c r="NH64" s="89"/>
      <c r="NI64" s="89"/>
      <c r="NJ64" s="89"/>
      <c r="NK64" s="89"/>
      <c r="NL64" s="89"/>
      <c r="NM64" s="89"/>
      <c r="NN64" s="89"/>
      <c r="NO64" s="89"/>
      <c r="NP64" s="89"/>
      <c r="NQ64" s="89"/>
      <c r="NR64" s="89"/>
      <c r="NS64" s="89"/>
      <c r="NT64" s="89"/>
      <c r="NU64" s="89"/>
      <c r="NV64" s="89"/>
      <c r="NW64" s="89"/>
      <c r="NX64" s="89"/>
      <c r="NY64" s="89"/>
      <c r="NZ64" s="89"/>
      <c r="OA64" s="89"/>
      <c r="OB64" s="89"/>
      <c r="OC64" s="89"/>
      <c r="OD64" s="89"/>
      <c r="OE64" s="89"/>
      <c r="OF64" s="89"/>
      <c r="OG64" s="89"/>
      <c r="OH64" s="89"/>
      <c r="OI64" s="89"/>
      <c r="OJ64" s="89"/>
      <c r="OK64" s="89"/>
      <c r="OL64" s="89"/>
      <c r="OM64" s="89"/>
      <c r="ON64" s="89"/>
      <c r="OO64" s="89"/>
      <c r="OP64" s="89"/>
      <c r="OQ64" s="89"/>
      <c r="OR64" s="89"/>
      <c r="OS64" s="89"/>
      <c r="OT64" s="89"/>
      <c r="OU64" s="89"/>
      <c r="OV64" s="89"/>
      <c r="OW64" s="89"/>
      <c r="OX64" s="89"/>
      <c r="OY64" s="89"/>
      <c r="OZ64" s="89"/>
      <c r="PA64" s="89"/>
      <c r="PB64" s="89"/>
      <c r="PC64" s="89"/>
      <c r="PD64" s="89"/>
      <c r="PE64" s="89"/>
      <c r="PF64" s="89"/>
      <c r="PG64" s="89"/>
      <c r="PH64" s="89"/>
      <c r="PI64" s="89"/>
      <c r="PJ64" s="89"/>
      <c r="PK64" s="89"/>
      <c r="PL64" s="89"/>
      <c r="PM64" s="89"/>
      <c r="PN64" s="89"/>
      <c r="PO64" s="89"/>
      <c r="PP64" s="89"/>
      <c r="PQ64" s="89"/>
      <c r="PR64" s="89"/>
      <c r="PS64" s="89"/>
      <c r="PT64" s="89"/>
      <c r="PU64" s="89"/>
      <c r="PV64" s="89"/>
      <c r="PW64" s="89"/>
      <c r="PX64" s="89"/>
      <c r="PY64" s="89"/>
      <c r="PZ64" s="89"/>
      <c r="QA64" s="89"/>
      <c r="QB64" s="89"/>
      <c r="QC64" s="89"/>
      <c r="QD64" s="89"/>
      <c r="QE64" s="89"/>
      <c r="QF64" s="89"/>
      <c r="QG64" s="89"/>
      <c r="QH64" s="89"/>
      <c r="QI64" s="89"/>
      <c r="QJ64" s="89"/>
      <c r="QK64" s="89"/>
      <c r="QL64" s="89"/>
      <c r="QM64" s="89"/>
      <c r="QN64" s="89"/>
      <c r="QO64" s="89"/>
      <c r="QP64" s="89"/>
      <c r="QQ64" s="89"/>
      <c r="QR64" s="89"/>
      <c r="QS64" s="89"/>
      <c r="QT64" s="89"/>
      <c r="QU64" s="89"/>
      <c r="QV64" s="89"/>
      <c r="QW64" s="89"/>
      <c r="QX64" s="89"/>
      <c r="QY64" s="89"/>
      <c r="QZ64" s="89"/>
      <c r="RA64" s="89"/>
      <c r="RB64" s="89"/>
      <c r="RC64" s="89"/>
      <c r="RD64" s="89"/>
      <c r="RE64" s="89"/>
      <c r="RF64" s="89"/>
      <c r="RG64" s="89"/>
      <c r="RH64" s="89"/>
      <c r="RI64" s="89"/>
      <c r="RJ64" s="89"/>
      <c r="RK64" s="89"/>
      <c r="RL64" s="89"/>
      <c r="RM64" s="89"/>
      <c r="RN64" s="89"/>
      <c r="RO64" s="89"/>
      <c r="RP64" s="89"/>
      <c r="RQ64" s="89"/>
      <c r="RR64" s="89"/>
      <c r="RS64" s="89"/>
      <c r="RT64" s="89"/>
      <c r="RU64" s="89"/>
      <c r="RV64" s="89"/>
      <c r="RW64" s="89"/>
      <c r="RX64" s="89"/>
      <c r="RY64" s="89"/>
      <c r="RZ64" s="89"/>
      <c r="SA64" s="89"/>
      <c r="SB64" s="89"/>
      <c r="SC64" s="89"/>
      <c r="SD64" s="89"/>
      <c r="SE64" s="89"/>
      <c r="SF64" s="89"/>
      <c r="SG64" s="89"/>
      <c r="SH64" s="89"/>
      <c r="SI64" s="89"/>
      <c r="SJ64" s="89"/>
      <c r="SK64" s="89"/>
      <c r="SL64" s="89"/>
      <c r="SM64" s="89"/>
      <c r="SN64" s="89"/>
      <c r="SO64" s="89"/>
      <c r="SP64" s="89"/>
      <c r="SQ64" s="89"/>
      <c r="SR64" s="89"/>
      <c r="SS64" s="89"/>
      <c r="ST64" s="89"/>
      <c r="SU64" s="89"/>
      <c r="SV64" s="89"/>
      <c r="SW64" s="89"/>
      <c r="SX64" s="89"/>
      <c r="SY64" s="89"/>
      <c r="SZ64" s="89"/>
      <c r="TA64" s="89"/>
      <c r="TB64" s="89"/>
      <c r="TC64" s="89"/>
      <c r="TD64" s="89"/>
      <c r="TE64" s="89"/>
      <c r="TF64" s="89"/>
      <c r="TG64" s="89"/>
      <c r="TH64" s="89"/>
      <c r="TI64" s="89"/>
      <c r="TJ64" s="89"/>
      <c r="TK64" s="89"/>
      <c r="TL64" s="89"/>
      <c r="TM64" s="89"/>
      <c r="TN64" s="89"/>
      <c r="TO64" s="89"/>
      <c r="TP64" s="89"/>
      <c r="TQ64" s="89"/>
      <c r="TR64" s="89"/>
      <c r="TS64" s="89"/>
      <c r="TT64" s="89"/>
      <c r="TU64" s="89"/>
      <c r="TV64" s="89"/>
      <c r="TW64" s="89"/>
      <c r="TX64" s="89"/>
      <c r="TY64" s="89"/>
      <c r="TZ64" s="89"/>
      <c r="UA64" s="89"/>
      <c r="UB64" s="89"/>
      <c r="UC64" s="89"/>
      <c r="UD64" s="89"/>
      <c r="UE64" s="89"/>
      <c r="UF64" s="89"/>
      <c r="UG64" s="89"/>
      <c r="UH64" s="89"/>
      <c r="UI64" s="89"/>
      <c r="UJ64" s="89"/>
      <c r="UK64" s="89"/>
      <c r="UL64" s="89"/>
      <c r="UM64" s="89"/>
      <c r="UN64" s="89"/>
      <c r="UO64" s="89"/>
      <c r="UP64" s="89"/>
      <c r="UQ64" s="89"/>
      <c r="UR64" s="89"/>
      <c r="US64" s="89"/>
      <c r="UT64" s="89"/>
      <c r="UU64" s="89"/>
      <c r="UV64" s="89"/>
      <c r="UW64" s="89"/>
      <c r="UX64" s="89"/>
      <c r="UY64" s="89"/>
      <c r="UZ64" s="89"/>
      <c r="VA64" s="89"/>
      <c r="VB64" s="89"/>
      <c r="VC64" s="89"/>
      <c r="VD64" s="89"/>
      <c r="VE64" s="89"/>
      <c r="VF64" s="89"/>
      <c r="VG64" s="89"/>
      <c r="VH64" s="89"/>
      <c r="VI64" s="89"/>
      <c r="VJ64" s="89"/>
      <c r="VK64" s="89"/>
      <c r="VL64" s="89"/>
      <c r="VM64" s="89"/>
      <c r="VN64" s="89"/>
      <c r="VO64" s="89"/>
      <c r="VP64" s="89"/>
      <c r="VQ64" s="89"/>
      <c r="VR64" s="89"/>
      <c r="VS64" s="89"/>
      <c r="VT64" s="89"/>
      <c r="VU64" s="89"/>
      <c r="VV64" s="89"/>
      <c r="VW64" s="89"/>
      <c r="VX64" s="89"/>
      <c r="VY64" s="89"/>
      <c r="VZ64" s="89"/>
      <c r="WA64" s="89"/>
      <c r="WB64" s="89"/>
      <c r="WC64" s="89"/>
      <c r="WD64" s="89"/>
      <c r="WE64" s="89"/>
      <c r="WF64" s="89"/>
      <c r="WG64" s="89"/>
      <c r="WH64" s="89"/>
      <c r="WI64" s="89"/>
      <c r="WJ64" s="89"/>
      <c r="WK64" s="89"/>
      <c r="WL64" s="89"/>
      <c r="WM64" s="89"/>
      <c r="WN64" s="89"/>
      <c r="WO64" s="89"/>
      <c r="WP64" s="89"/>
      <c r="WQ64" s="89"/>
      <c r="WR64" s="89"/>
      <c r="WS64" s="89"/>
      <c r="WT64" s="89"/>
      <c r="WU64" s="89"/>
      <c r="WV64" s="89"/>
      <c r="WW64" s="89"/>
      <c r="WX64" s="89"/>
      <c r="WY64" s="89"/>
      <c r="WZ64" s="89"/>
      <c r="XA64" s="89"/>
      <c r="XB64" s="89"/>
      <c r="XC64" s="89"/>
      <c r="XD64" s="89"/>
      <c r="XE64" s="89"/>
      <c r="XF64" s="89"/>
      <c r="XG64" s="89"/>
      <c r="XH64" s="89"/>
      <c r="XI64" s="89"/>
      <c r="XJ64" s="89"/>
      <c r="XK64" s="89"/>
      <c r="XL64" s="89"/>
      <c r="XM64" s="89"/>
      <c r="XN64" s="89"/>
      <c r="XO64" s="89"/>
      <c r="XP64" s="89"/>
      <c r="XQ64" s="89"/>
      <c r="XR64" s="89"/>
      <c r="XS64" s="89"/>
      <c r="XT64" s="89"/>
      <c r="XU64" s="89"/>
      <c r="XV64" s="89"/>
      <c r="XW64" s="89"/>
      <c r="XX64" s="89"/>
      <c r="XY64" s="89"/>
      <c r="XZ64" s="89"/>
      <c r="YA64" s="89"/>
      <c r="YB64" s="89"/>
      <c r="YC64" s="89"/>
      <c r="YD64" s="89"/>
      <c r="YE64" s="89"/>
      <c r="YF64" s="89"/>
      <c r="YG64" s="89"/>
      <c r="YH64" s="89"/>
      <c r="YI64" s="89"/>
      <c r="YJ64" s="89"/>
      <c r="YK64" s="89"/>
      <c r="YL64" s="89"/>
      <c r="YM64" s="89"/>
      <c r="YN64" s="89"/>
      <c r="YO64" s="89"/>
      <c r="YP64" s="89"/>
      <c r="YQ64" s="89"/>
      <c r="YR64" s="89"/>
      <c r="YS64" s="89"/>
      <c r="YT64" s="89"/>
      <c r="YU64" s="89"/>
      <c r="YV64" s="89"/>
      <c r="YW64" s="89"/>
      <c r="YX64" s="89"/>
      <c r="YY64" s="89"/>
      <c r="YZ64" s="89"/>
      <c r="ZA64" s="89"/>
      <c r="ZB64" s="89"/>
      <c r="ZC64" s="89"/>
      <c r="ZD64" s="89"/>
      <c r="ZE64" s="89"/>
      <c r="ZF64" s="89"/>
      <c r="ZG64" s="89"/>
      <c r="ZH64" s="89"/>
      <c r="ZI64" s="89"/>
      <c r="ZJ64" s="89"/>
      <c r="ZK64" s="89"/>
      <c r="ZL64" s="89"/>
      <c r="ZM64" s="89"/>
      <c r="ZN64" s="89"/>
      <c r="ZO64" s="89"/>
      <c r="ZP64" s="89"/>
      <c r="ZQ64" s="89"/>
      <c r="ZR64" s="89"/>
      <c r="ZS64" s="89"/>
      <c r="ZT64" s="89"/>
      <c r="ZU64" s="89"/>
      <c r="ZV64" s="89"/>
      <c r="ZW64" s="89"/>
      <c r="ZX64" s="89"/>
      <c r="ZY64" s="89"/>
      <c r="ZZ64" s="89"/>
      <c r="AAA64" s="89"/>
      <c r="AAB64" s="89"/>
      <c r="AAC64" s="89"/>
      <c r="AAD64" s="89"/>
      <c r="AAE64" s="89"/>
      <c r="AAF64" s="89"/>
      <c r="AAG64" s="89"/>
      <c r="AAH64" s="89"/>
      <c r="AAI64" s="89"/>
      <c r="AAJ64" s="89"/>
      <c r="AAK64" s="89"/>
      <c r="AAL64" s="89"/>
      <c r="AAM64" s="89"/>
      <c r="AAN64" s="89"/>
      <c r="AAO64" s="89"/>
      <c r="AAP64" s="89"/>
      <c r="AAQ64" s="89"/>
      <c r="AAR64" s="89"/>
      <c r="AAS64" s="89"/>
      <c r="AAT64" s="89"/>
      <c r="AAU64" s="89"/>
      <c r="AAV64" s="89"/>
      <c r="AAW64" s="89"/>
      <c r="AAX64" s="89"/>
      <c r="AAY64" s="89"/>
      <c r="AAZ64" s="89"/>
      <c r="ABA64" s="89"/>
      <c r="ABB64" s="89"/>
      <c r="ABC64" s="89"/>
      <c r="ABD64" s="89"/>
      <c r="ABE64" s="89"/>
      <c r="ABF64" s="89"/>
      <c r="ABG64" s="89"/>
      <c r="ABH64" s="89"/>
      <c r="ABI64" s="89"/>
      <c r="ABJ64" s="89"/>
      <c r="ABK64" s="89"/>
      <c r="ABL64" s="89"/>
      <c r="ABM64" s="89"/>
      <c r="ABN64" s="89"/>
      <c r="ABO64" s="89"/>
      <c r="ABP64" s="89"/>
      <c r="ABQ64" s="89"/>
      <c r="ABR64" s="89"/>
      <c r="ABS64" s="89"/>
      <c r="ABT64" s="89"/>
      <c r="ABU64" s="89"/>
      <c r="ABV64" s="89"/>
      <c r="ABW64" s="89"/>
      <c r="ABX64" s="89"/>
      <c r="ABY64" s="89"/>
      <c r="ABZ64" s="89"/>
      <c r="ACA64" s="89"/>
      <c r="ACB64" s="89"/>
      <c r="ACC64" s="89"/>
      <c r="ACD64" s="89"/>
      <c r="ACE64" s="89"/>
      <c r="ACF64" s="89"/>
      <c r="ACG64" s="89"/>
      <c r="ACH64" s="89"/>
      <c r="ACI64" s="89"/>
      <c r="ACJ64" s="89"/>
      <c r="ACK64" s="89"/>
      <c r="ACL64" s="89"/>
      <c r="ACM64" s="89"/>
      <c r="ACN64" s="89"/>
      <c r="ACO64" s="89"/>
      <c r="ACP64" s="89"/>
      <c r="ACQ64" s="89"/>
      <c r="ACR64" s="89"/>
      <c r="ACS64" s="89"/>
      <c r="ACT64" s="89"/>
      <c r="ACU64" s="89"/>
      <c r="ACV64" s="89"/>
      <c r="ACW64" s="89"/>
      <c r="ACX64" s="89"/>
      <c r="ACY64" s="89"/>
      <c r="ACZ64" s="89"/>
      <c r="ADA64" s="89"/>
      <c r="ADB64" s="89"/>
      <c r="ADC64" s="89"/>
      <c r="ADD64" s="89"/>
      <c r="ADE64" s="89"/>
      <c r="ADF64" s="89"/>
      <c r="ADG64" s="89"/>
      <c r="ADH64" s="89"/>
      <c r="ADI64" s="89"/>
      <c r="ADJ64" s="89"/>
      <c r="ADK64" s="89"/>
      <c r="ADL64" s="89"/>
      <c r="ADM64" s="89"/>
      <c r="ADN64" s="89"/>
      <c r="ADO64" s="89"/>
      <c r="ADP64" s="89"/>
      <c r="ADQ64" s="89"/>
      <c r="ADR64" s="89"/>
      <c r="ADS64" s="89"/>
      <c r="ADT64" s="89"/>
      <c r="ADU64" s="89"/>
      <c r="ADV64" s="89"/>
      <c r="ADW64" s="89"/>
      <c r="ADX64" s="89"/>
      <c r="ADY64" s="89"/>
      <c r="ADZ64" s="89"/>
      <c r="AEA64" s="89"/>
      <c r="AEB64" s="89"/>
      <c r="AEC64" s="89"/>
      <c r="AED64" s="89"/>
      <c r="AEE64" s="89"/>
      <c r="AEF64" s="89"/>
      <c r="AEG64" s="89"/>
      <c r="AEH64" s="89"/>
      <c r="AEI64" s="89"/>
      <c r="AEJ64" s="89"/>
      <c r="AEK64" s="89"/>
      <c r="AEL64" s="89"/>
      <c r="AEM64" s="89"/>
      <c r="AEN64" s="89"/>
      <c r="AEO64" s="89"/>
      <c r="AEP64" s="89"/>
      <c r="AEQ64" s="89"/>
      <c r="AER64" s="89"/>
      <c r="AES64" s="89"/>
      <c r="AET64" s="89"/>
      <c r="AEU64" s="89"/>
      <c r="AEV64" s="89"/>
      <c r="AEW64" s="89"/>
      <c r="AEX64" s="89"/>
      <c r="AEY64" s="89"/>
      <c r="AEZ64" s="89"/>
      <c r="AFA64" s="89"/>
      <c r="AFB64" s="89"/>
      <c r="AFC64" s="89"/>
      <c r="AFD64" s="89"/>
      <c r="AFE64" s="89"/>
      <c r="AFF64" s="89"/>
      <c r="AFG64" s="89"/>
      <c r="AFH64" s="89"/>
      <c r="AFI64" s="89"/>
      <c r="AFJ64" s="89"/>
      <c r="AFK64" s="89"/>
      <c r="AFL64" s="89"/>
      <c r="AFM64" s="89"/>
      <c r="AFN64" s="89"/>
      <c r="AFO64" s="89"/>
      <c r="AFP64" s="89"/>
      <c r="AFQ64" s="89"/>
      <c r="AFR64" s="89"/>
      <c r="AFS64" s="89"/>
      <c r="AFT64" s="89"/>
      <c r="AFU64" s="89"/>
      <c r="AFV64" s="89"/>
      <c r="AFW64" s="89"/>
      <c r="AFX64" s="89"/>
      <c r="AFY64" s="89"/>
      <c r="AFZ64" s="89"/>
      <c r="AGA64" s="89"/>
      <c r="AGB64" s="89"/>
      <c r="AGC64" s="89"/>
      <c r="AGD64" s="89"/>
      <c r="AGE64" s="89"/>
      <c r="AGF64" s="89"/>
      <c r="AGG64" s="89"/>
      <c r="AGH64" s="89"/>
      <c r="AGI64" s="89"/>
      <c r="AGJ64" s="89"/>
      <c r="AGK64" s="89"/>
      <c r="AGL64" s="89"/>
      <c r="AGM64" s="89"/>
      <c r="AGN64" s="89"/>
      <c r="AGO64" s="89"/>
      <c r="AGP64" s="89"/>
      <c r="AGQ64" s="89"/>
      <c r="AGR64" s="89"/>
      <c r="AGS64" s="89"/>
      <c r="AGT64" s="89"/>
      <c r="AGU64" s="89"/>
      <c r="AGV64" s="89"/>
      <c r="AGW64" s="89"/>
      <c r="AGX64" s="89"/>
      <c r="AGY64" s="89"/>
      <c r="AGZ64" s="89"/>
      <c r="AHA64" s="89"/>
      <c r="AHB64" s="89"/>
      <c r="AHC64" s="89"/>
      <c r="AHD64" s="89"/>
      <c r="AHE64" s="89"/>
      <c r="AHF64" s="89"/>
      <c r="AHG64" s="89"/>
      <c r="AHH64" s="89"/>
      <c r="AHI64" s="89"/>
      <c r="AHJ64" s="89"/>
      <c r="AHK64" s="89"/>
      <c r="AHL64" s="89"/>
      <c r="AHM64" s="89"/>
      <c r="AHN64" s="89"/>
      <c r="AHO64" s="89"/>
      <c r="AHP64" s="89"/>
      <c r="AHQ64" s="89"/>
      <c r="AHR64" s="89"/>
      <c r="AHS64" s="89"/>
      <c r="AHT64" s="89"/>
      <c r="AHU64" s="89"/>
      <c r="AHV64" s="89"/>
      <c r="AHW64" s="89"/>
      <c r="AHX64" s="89"/>
      <c r="AHY64" s="89"/>
      <c r="AHZ64" s="89"/>
      <c r="AIA64" s="89"/>
      <c r="AIB64" s="89"/>
      <c r="AIC64" s="89"/>
      <c r="AID64" s="89"/>
      <c r="AIE64" s="89"/>
      <c r="AIF64" s="89"/>
      <c r="AIG64" s="89"/>
      <c r="AIH64" s="89"/>
      <c r="AII64" s="89"/>
      <c r="AIJ64" s="89"/>
      <c r="AIK64" s="89"/>
      <c r="AIL64" s="89"/>
      <c r="AIM64" s="89"/>
      <c r="AIN64" s="89"/>
      <c r="AIO64" s="89"/>
      <c r="AIP64" s="89"/>
      <c r="AIQ64" s="89"/>
      <c r="AIR64" s="89"/>
      <c r="AIS64" s="89"/>
      <c r="AIT64" s="89"/>
      <c r="AIU64" s="89"/>
      <c r="AIV64" s="89"/>
      <c r="AIW64" s="89"/>
      <c r="AIX64" s="89"/>
      <c r="AIY64" s="89"/>
      <c r="AIZ64" s="89"/>
      <c r="AJA64" s="89"/>
      <c r="AJB64" s="89"/>
      <c r="AJC64" s="89"/>
      <c r="AJD64" s="89"/>
      <c r="AJE64" s="89"/>
      <c r="AJF64" s="89"/>
      <c r="AJG64" s="89"/>
      <c r="AJH64" s="89"/>
      <c r="AJI64" s="89"/>
      <c r="AJJ64" s="89"/>
      <c r="AJK64" s="89"/>
      <c r="AJL64" s="89"/>
      <c r="AJM64" s="89"/>
      <c r="AJN64" s="89"/>
      <c r="AJO64" s="89"/>
      <c r="AJP64" s="89"/>
      <c r="AJQ64" s="89"/>
      <c r="AJR64" s="89"/>
      <c r="AJS64" s="89"/>
      <c r="AJT64" s="89"/>
      <c r="AJU64" s="89"/>
      <c r="AJV64" s="89"/>
      <c r="AJW64" s="89"/>
      <c r="AJX64" s="89"/>
      <c r="AJY64" s="89"/>
      <c r="AJZ64" s="89"/>
      <c r="AKA64" s="89"/>
      <c r="AKB64" s="89"/>
      <c r="AKC64" s="89"/>
      <c r="AKD64" s="89"/>
      <c r="AKE64" s="89"/>
      <c r="AKF64" s="89"/>
      <c r="AKG64" s="89"/>
      <c r="AKH64" s="89"/>
      <c r="AKI64" s="89"/>
      <c r="AKJ64" s="89"/>
      <c r="AKK64" s="89"/>
      <c r="AKL64" s="89"/>
      <c r="AKM64" s="89"/>
      <c r="AKN64" s="89"/>
      <c r="AKO64" s="89"/>
      <c r="AKP64" s="89"/>
      <c r="AKQ64" s="89"/>
      <c r="AKR64" s="89"/>
      <c r="AKS64" s="89"/>
      <c r="AKT64" s="89"/>
      <c r="AKU64" s="89"/>
      <c r="AKV64" s="89"/>
      <c r="AKW64" s="89"/>
      <c r="AKX64" s="89"/>
      <c r="AKY64" s="89"/>
      <c r="AKZ64" s="89"/>
      <c r="ALA64" s="89"/>
      <c r="ALB64" s="89"/>
      <c r="ALC64" s="89"/>
      <c r="ALD64" s="89"/>
      <c r="ALE64" s="89"/>
      <c r="ALF64" s="89"/>
      <c r="ALG64" s="89"/>
      <c r="ALH64" s="89"/>
      <c r="ALI64" s="89"/>
      <c r="ALJ64" s="89"/>
      <c r="ALK64" s="89"/>
      <c r="ALL64" s="89"/>
      <c r="ALM64" s="89"/>
      <c r="ALN64" s="89"/>
      <c r="ALO64" s="89"/>
      <c r="ALP64" s="89"/>
      <c r="ALQ64" s="89"/>
      <c r="ALR64" s="89"/>
      <c r="ALS64" s="89"/>
      <c r="ALT64" s="89"/>
      <c r="ALU64" s="89"/>
      <c r="ALV64" s="89"/>
      <c r="ALW64" s="89"/>
    </row>
    <row r="65" spans="1:1012" ht="14.25"/>
    <row r="66" spans="1:1012" s="87" customFormat="1" ht="14.25">
      <c r="ALX66"/>
    </row>
    <row r="67" spans="1:1012" ht="14.25"/>
    <row r="68" spans="1:1012" ht="14.25">
      <c r="A68" s="87"/>
      <c r="B68" s="89"/>
      <c r="C68" s="89"/>
      <c r="D68" s="89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89"/>
      <c r="AK68" s="89"/>
      <c r="AL68" s="89"/>
      <c r="AM68" s="89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89"/>
      <c r="BL68" s="89"/>
      <c r="BM68" s="89"/>
      <c r="BN68" s="89"/>
      <c r="BO68" s="89"/>
      <c r="BP68" s="89"/>
      <c r="BQ68" s="89"/>
      <c r="BR68" s="89"/>
      <c r="BS68" s="89"/>
      <c r="BT68" s="89"/>
      <c r="BU68" s="89"/>
      <c r="BV68" s="89"/>
      <c r="BW68" s="89"/>
      <c r="BX68" s="89"/>
      <c r="BY68" s="89"/>
      <c r="BZ68" s="89"/>
      <c r="CA68" s="89"/>
      <c r="CB68" s="89"/>
      <c r="CC68" s="89"/>
      <c r="CD68" s="89"/>
      <c r="CE68" s="89"/>
      <c r="CF68" s="89"/>
      <c r="CG68" s="89"/>
      <c r="CH68" s="89"/>
      <c r="CI68" s="89"/>
      <c r="CJ68" s="89"/>
      <c r="CK68" s="89"/>
      <c r="CL68" s="89"/>
      <c r="CM68" s="89"/>
      <c r="CN68" s="89"/>
      <c r="CO68" s="89"/>
      <c r="CP68" s="89"/>
      <c r="CQ68" s="89"/>
      <c r="CR68" s="89"/>
      <c r="CS68" s="89"/>
      <c r="CT68" s="89"/>
      <c r="CU68" s="89"/>
      <c r="CV68" s="89"/>
      <c r="CW68" s="89"/>
      <c r="CX68" s="89"/>
      <c r="CY68" s="89"/>
      <c r="CZ68" s="89"/>
      <c r="DA68" s="89"/>
      <c r="DB68" s="89"/>
      <c r="DC68" s="89"/>
      <c r="DD68" s="89"/>
      <c r="DE68" s="89"/>
      <c r="DF68" s="89"/>
      <c r="DG68" s="89"/>
      <c r="DH68" s="89"/>
      <c r="DI68" s="89"/>
      <c r="DJ68" s="89"/>
      <c r="DK68" s="89"/>
      <c r="DL68" s="89"/>
      <c r="DM68" s="89"/>
      <c r="DN68" s="89"/>
      <c r="DO68" s="89"/>
      <c r="DP68" s="89"/>
      <c r="DQ68" s="89"/>
      <c r="DR68" s="89"/>
      <c r="DS68" s="89"/>
      <c r="DT68" s="89"/>
      <c r="DU68" s="89"/>
      <c r="DV68" s="89"/>
      <c r="DW68" s="89"/>
      <c r="DX68" s="89"/>
      <c r="DY68" s="89"/>
      <c r="DZ68" s="89"/>
      <c r="EA68" s="89"/>
      <c r="EB68" s="89"/>
      <c r="EC68" s="89"/>
      <c r="ED68" s="89"/>
      <c r="EE68" s="89"/>
      <c r="EF68" s="89"/>
      <c r="EG68" s="89"/>
      <c r="EH68" s="89"/>
      <c r="EI68" s="89"/>
      <c r="EJ68" s="89"/>
      <c r="EK68" s="89"/>
      <c r="EL68" s="89"/>
      <c r="EM68" s="89"/>
      <c r="EN68" s="89"/>
      <c r="EO68" s="89"/>
      <c r="EP68" s="89"/>
      <c r="EQ68" s="89"/>
      <c r="ER68" s="89"/>
      <c r="ES68" s="89"/>
      <c r="ET68" s="89"/>
      <c r="EU68" s="89"/>
      <c r="EV68" s="89"/>
      <c r="EW68" s="89"/>
      <c r="EX68" s="89"/>
      <c r="EY68" s="89"/>
      <c r="EZ68" s="89"/>
      <c r="FA68" s="89"/>
      <c r="FB68" s="89"/>
      <c r="FC68" s="89"/>
      <c r="FD68" s="89"/>
      <c r="FE68" s="89"/>
      <c r="FF68" s="89"/>
      <c r="FG68" s="89"/>
      <c r="FH68" s="89"/>
      <c r="FI68" s="89"/>
      <c r="FJ68" s="89"/>
      <c r="FK68" s="89"/>
      <c r="FL68" s="89"/>
      <c r="FM68" s="89"/>
      <c r="FN68" s="89"/>
      <c r="FO68" s="89"/>
      <c r="FP68" s="89"/>
      <c r="FQ68" s="89"/>
      <c r="FR68" s="89"/>
      <c r="FS68" s="89"/>
      <c r="FT68" s="89"/>
      <c r="FU68" s="89"/>
      <c r="FV68" s="89"/>
      <c r="FW68" s="89"/>
      <c r="FX68" s="89"/>
      <c r="FY68" s="89"/>
      <c r="FZ68" s="89"/>
      <c r="GA68" s="89"/>
      <c r="GB68" s="89"/>
      <c r="GC68" s="89"/>
      <c r="GD68" s="89"/>
      <c r="GE68" s="89"/>
      <c r="GF68" s="89"/>
      <c r="GG68" s="89"/>
      <c r="GH68" s="89"/>
      <c r="GI68" s="89"/>
      <c r="GJ68" s="89"/>
      <c r="GK68" s="89"/>
      <c r="GL68" s="89"/>
      <c r="GM68" s="89"/>
      <c r="GN68" s="89"/>
      <c r="GO68" s="89"/>
      <c r="GP68" s="89"/>
      <c r="GQ68" s="89"/>
      <c r="GR68" s="89"/>
      <c r="GS68" s="89"/>
      <c r="GT68" s="89"/>
      <c r="GU68" s="89"/>
      <c r="GV68" s="89"/>
      <c r="GW68" s="89"/>
      <c r="GX68" s="89"/>
      <c r="GY68" s="89"/>
      <c r="GZ68" s="89"/>
      <c r="HA68" s="89"/>
      <c r="HB68" s="89"/>
      <c r="HC68" s="89"/>
      <c r="HD68" s="89"/>
      <c r="HE68" s="89"/>
      <c r="HF68" s="89"/>
      <c r="HG68" s="89"/>
      <c r="HH68" s="89"/>
      <c r="HI68" s="89"/>
      <c r="HJ68" s="89"/>
      <c r="HK68" s="89"/>
      <c r="HL68" s="89"/>
      <c r="HM68" s="89"/>
      <c r="HN68" s="89"/>
      <c r="HO68" s="89"/>
      <c r="HP68" s="89"/>
      <c r="HQ68" s="89"/>
      <c r="HR68" s="89"/>
      <c r="HS68" s="89"/>
      <c r="HT68" s="89"/>
      <c r="HU68" s="89"/>
      <c r="HV68" s="89"/>
      <c r="HW68" s="89"/>
      <c r="HX68" s="89"/>
      <c r="HY68" s="89"/>
      <c r="HZ68" s="89"/>
      <c r="IA68" s="89"/>
      <c r="IB68" s="89"/>
      <c r="IC68" s="89"/>
      <c r="ID68" s="89"/>
      <c r="IE68" s="89"/>
      <c r="IF68" s="89"/>
      <c r="IG68" s="89"/>
      <c r="IH68" s="89"/>
      <c r="II68" s="89"/>
      <c r="IJ68" s="89"/>
      <c r="IK68" s="89"/>
      <c r="IL68" s="89"/>
      <c r="IM68" s="89"/>
      <c r="IN68" s="89"/>
      <c r="IO68" s="89"/>
      <c r="IP68" s="89"/>
      <c r="IQ68" s="89"/>
      <c r="IR68" s="89"/>
      <c r="IS68" s="89"/>
      <c r="IT68" s="89"/>
      <c r="IU68" s="89"/>
      <c r="IV68" s="89"/>
      <c r="IW68" s="89"/>
      <c r="IX68" s="89"/>
      <c r="IY68" s="89"/>
      <c r="IZ68" s="89"/>
      <c r="JA68" s="89"/>
      <c r="JB68" s="89"/>
      <c r="JC68" s="89"/>
      <c r="JD68" s="89"/>
      <c r="JE68" s="89"/>
      <c r="JF68" s="89"/>
      <c r="JG68" s="89"/>
      <c r="JH68" s="89"/>
      <c r="JI68" s="89"/>
      <c r="JJ68" s="89"/>
      <c r="JK68" s="89"/>
      <c r="JL68" s="89"/>
      <c r="JM68" s="89"/>
      <c r="JN68" s="89"/>
      <c r="JO68" s="89"/>
      <c r="JP68" s="89"/>
      <c r="JQ68" s="89"/>
      <c r="JR68" s="89"/>
      <c r="JS68" s="89"/>
      <c r="JT68" s="89"/>
      <c r="JU68" s="89"/>
      <c r="JV68" s="89"/>
      <c r="JW68" s="89"/>
      <c r="JX68" s="89"/>
      <c r="JY68" s="89"/>
      <c r="JZ68" s="89"/>
      <c r="KA68" s="89"/>
      <c r="KB68" s="89"/>
      <c r="KC68" s="89"/>
      <c r="KD68" s="89"/>
      <c r="KE68" s="89"/>
      <c r="KF68" s="89"/>
      <c r="KG68" s="89"/>
      <c r="KH68" s="89"/>
      <c r="KI68" s="89"/>
      <c r="KJ68" s="89"/>
      <c r="KK68" s="89"/>
      <c r="KL68" s="89"/>
      <c r="KM68" s="89"/>
      <c r="KN68" s="89"/>
      <c r="KO68" s="89"/>
      <c r="KP68" s="89"/>
      <c r="KQ68" s="89"/>
      <c r="KR68" s="89"/>
      <c r="KS68" s="89"/>
      <c r="KT68" s="89"/>
      <c r="KU68" s="89"/>
      <c r="KV68" s="89"/>
      <c r="KW68" s="89"/>
      <c r="KX68" s="89"/>
      <c r="KY68" s="89"/>
      <c r="KZ68" s="89"/>
      <c r="LA68" s="89"/>
      <c r="LB68" s="89"/>
      <c r="LC68" s="89"/>
      <c r="LD68" s="89"/>
      <c r="LE68" s="89"/>
      <c r="LF68" s="89"/>
      <c r="LG68" s="89"/>
      <c r="LH68" s="89"/>
      <c r="LI68" s="89"/>
      <c r="LJ68" s="89"/>
      <c r="LK68" s="89"/>
      <c r="LL68" s="89"/>
      <c r="LM68" s="89"/>
      <c r="LN68" s="89"/>
      <c r="LO68" s="89"/>
      <c r="LP68" s="89"/>
      <c r="LQ68" s="89"/>
      <c r="LR68" s="89"/>
      <c r="LS68" s="89"/>
      <c r="LT68" s="89"/>
      <c r="LU68" s="89"/>
      <c r="LV68" s="89"/>
      <c r="LW68" s="89"/>
      <c r="LX68" s="89"/>
      <c r="LY68" s="89"/>
      <c r="LZ68" s="89"/>
      <c r="MA68" s="89"/>
      <c r="MB68" s="89"/>
      <c r="MC68" s="89"/>
      <c r="MD68" s="89"/>
      <c r="ME68" s="89"/>
      <c r="MF68" s="89"/>
      <c r="MG68" s="89"/>
      <c r="MH68" s="89"/>
      <c r="MI68" s="89"/>
      <c r="MJ68" s="89"/>
      <c r="MK68" s="89"/>
      <c r="ML68" s="89"/>
      <c r="MM68" s="89"/>
      <c r="MN68" s="89"/>
      <c r="MO68" s="89"/>
      <c r="MP68" s="89"/>
      <c r="MQ68" s="89"/>
      <c r="MR68" s="89"/>
      <c r="MS68" s="89"/>
      <c r="MT68" s="89"/>
      <c r="MU68" s="89"/>
      <c r="MV68" s="89"/>
      <c r="MW68" s="89"/>
      <c r="MX68" s="89"/>
      <c r="MY68" s="89"/>
      <c r="MZ68" s="89"/>
      <c r="NA68" s="89"/>
      <c r="NB68" s="89"/>
      <c r="NC68" s="89"/>
      <c r="ND68" s="89"/>
      <c r="NE68" s="89"/>
      <c r="NF68" s="89"/>
      <c r="NG68" s="89"/>
      <c r="NH68" s="89"/>
      <c r="NI68" s="89"/>
      <c r="NJ68" s="89"/>
      <c r="NK68" s="89"/>
      <c r="NL68" s="89"/>
      <c r="NM68" s="89"/>
      <c r="NN68" s="89"/>
      <c r="NO68" s="89"/>
      <c r="NP68" s="89"/>
      <c r="NQ68" s="89"/>
      <c r="NR68" s="89"/>
      <c r="NS68" s="89"/>
      <c r="NT68" s="89"/>
      <c r="NU68" s="89"/>
      <c r="NV68" s="89"/>
      <c r="NW68" s="89"/>
      <c r="NX68" s="89"/>
      <c r="NY68" s="89"/>
      <c r="NZ68" s="89"/>
      <c r="OA68" s="89"/>
      <c r="OB68" s="89"/>
      <c r="OC68" s="89"/>
      <c r="OD68" s="89"/>
      <c r="OE68" s="89"/>
      <c r="OF68" s="89"/>
      <c r="OG68" s="89"/>
      <c r="OH68" s="89"/>
      <c r="OI68" s="89"/>
      <c r="OJ68" s="89"/>
      <c r="OK68" s="89"/>
      <c r="OL68" s="89"/>
      <c r="OM68" s="89"/>
      <c r="ON68" s="89"/>
      <c r="OO68" s="89"/>
      <c r="OP68" s="89"/>
      <c r="OQ68" s="89"/>
      <c r="OR68" s="89"/>
      <c r="OS68" s="89"/>
      <c r="OT68" s="89"/>
      <c r="OU68" s="89"/>
      <c r="OV68" s="89"/>
      <c r="OW68" s="89"/>
      <c r="OX68" s="89"/>
      <c r="OY68" s="89"/>
      <c r="OZ68" s="89"/>
      <c r="PA68" s="89"/>
      <c r="PB68" s="89"/>
      <c r="PC68" s="89"/>
      <c r="PD68" s="89"/>
      <c r="PE68" s="89"/>
      <c r="PF68" s="89"/>
      <c r="PG68" s="89"/>
      <c r="PH68" s="89"/>
      <c r="PI68" s="89"/>
      <c r="PJ68" s="89"/>
      <c r="PK68" s="89"/>
      <c r="PL68" s="89"/>
      <c r="PM68" s="89"/>
      <c r="PN68" s="89"/>
      <c r="PO68" s="89"/>
      <c r="PP68" s="89"/>
      <c r="PQ68" s="89"/>
      <c r="PR68" s="89"/>
      <c r="PS68" s="89"/>
      <c r="PT68" s="89"/>
      <c r="PU68" s="89"/>
      <c r="PV68" s="89"/>
      <c r="PW68" s="89"/>
      <c r="PX68" s="89"/>
      <c r="PY68" s="89"/>
      <c r="PZ68" s="89"/>
      <c r="QA68" s="89"/>
      <c r="QB68" s="89"/>
      <c r="QC68" s="89"/>
      <c r="QD68" s="89"/>
      <c r="QE68" s="89"/>
      <c r="QF68" s="89"/>
      <c r="QG68" s="89"/>
      <c r="QH68" s="89"/>
      <c r="QI68" s="89"/>
      <c r="QJ68" s="89"/>
      <c r="QK68" s="89"/>
      <c r="QL68" s="89"/>
      <c r="QM68" s="89"/>
      <c r="QN68" s="89"/>
      <c r="QO68" s="89"/>
      <c r="QP68" s="89"/>
      <c r="QQ68" s="89"/>
      <c r="QR68" s="89"/>
      <c r="QS68" s="89"/>
      <c r="QT68" s="89"/>
      <c r="QU68" s="89"/>
      <c r="QV68" s="89"/>
      <c r="QW68" s="89"/>
      <c r="QX68" s="89"/>
      <c r="QY68" s="89"/>
      <c r="QZ68" s="89"/>
      <c r="RA68" s="89"/>
      <c r="RB68" s="89"/>
      <c r="RC68" s="89"/>
      <c r="RD68" s="89"/>
      <c r="RE68" s="89"/>
      <c r="RF68" s="89"/>
      <c r="RG68" s="89"/>
      <c r="RH68" s="89"/>
      <c r="RI68" s="89"/>
      <c r="RJ68" s="89"/>
      <c r="RK68" s="89"/>
      <c r="RL68" s="89"/>
      <c r="RM68" s="89"/>
      <c r="RN68" s="89"/>
      <c r="RO68" s="89"/>
      <c r="RP68" s="89"/>
      <c r="RQ68" s="89"/>
      <c r="RR68" s="89"/>
      <c r="RS68" s="89"/>
      <c r="RT68" s="89"/>
      <c r="RU68" s="89"/>
      <c r="RV68" s="89"/>
      <c r="RW68" s="89"/>
      <c r="RX68" s="89"/>
      <c r="RY68" s="89"/>
      <c r="RZ68" s="89"/>
      <c r="SA68" s="89"/>
      <c r="SB68" s="89"/>
      <c r="SC68" s="89"/>
      <c r="SD68" s="89"/>
      <c r="SE68" s="89"/>
      <c r="SF68" s="89"/>
      <c r="SG68" s="89"/>
      <c r="SH68" s="89"/>
      <c r="SI68" s="89"/>
      <c r="SJ68" s="89"/>
      <c r="SK68" s="89"/>
      <c r="SL68" s="89"/>
      <c r="SM68" s="89"/>
      <c r="SN68" s="89"/>
      <c r="SO68" s="89"/>
      <c r="SP68" s="89"/>
      <c r="SQ68" s="89"/>
      <c r="SR68" s="89"/>
      <c r="SS68" s="89"/>
      <c r="ST68" s="89"/>
      <c r="SU68" s="89"/>
      <c r="SV68" s="89"/>
      <c r="SW68" s="89"/>
      <c r="SX68" s="89"/>
      <c r="SY68" s="89"/>
      <c r="SZ68" s="89"/>
      <c r="TA68" s="89"/>
      <c r="TB68" s="89"/>
      <c r="TC68" s="89"/>
      <c r="TD68" s="89"/>
      <c r="TE68" s="89"/>
      <c r="TF68" s="89"/>
      <c r="TG68" s="89"/>
      <c r="TH68" s="89"/>
      <c r="TI68" s="89"/>
      <c r="TJ68" s="89"/>
      <c r="TK68" s="89"/>
      <c r="TL68" s="89"/>
      <c r="TM68" s="89"/>
      <c r="TN68" s="89"/>
      <c r="TO68" s="89"/>
      <c r="TP68" s="89"/>
      <c r="TQ68" s="89"/>
      <c r="TR68" s="89"/>
      <c r="TS68" s="89"/>
      <c r="TT68" s="89"/>
      <c r="TU68" s="89"/>
      <c r="TV68" s="89"/>
      <c r="TW68" s="89"/>
      <c r="TX68" s="89"/>
      <c r="TY68" s="89"/>
      <c r="TZ68" s="89"/>
      <c r="UA68" s="89"/>
      <c r="UB68" s="89"/>
      <c r="UC68" s="89"/>
      <c r="UD68" s="89"/>
      <c r="UE68" s="89"/>
      <c r="UF68" s="89"/>
      <c r="UG68" s="89"/>
      <c r="UH68" s="89"/>
      <c r="UI68" s="89"/>
      <c r="UJ68" s="89"/>
      <c r="UK68" s="89"/>
      <c r="UL68" s="89"/>
      <c r="UM68" s="89"/>
      <c r="UN68" s="89"/>
      <c r="UO68" s="89"/>
      <c r="UP68" s="89"/>
      <c r="UQ68" s="89"/>
      <c r="UR68" s="89"/>
      <c r="US68" s="89"/>
      <c r="UT68" s="89"/>
      <c r="UU68" s="89"/>
      <c r="UV68" s="89"/>
      <c r="UW68" s="89"/>
      <c r="UX68" s="89"/>
      <c r="UY68" s="89"/>
      <c r="UZ68" s="89"/>
      <c r="VA68" s="89"/>
      <c r="VB68" s="89"/>
      <c r="VC68" s="89"/>
      <c r="VD68" s="89"/>
      <c r="VE68" s="89"/>
      <c r="VF68" s="89"/>
      <c r="VG68" s="89"/>
      <c r="VH68" s="89"/>
      <c r="VI68" s="89"/>
      <c r="VJ68" s="89"/>
      <c r="VK68" s="89"/>
      <c r="VL68" s="89"/>
      <c r="VM68" s="89"/>
      <c r="VN68" s="89"/>
      <c r="VO68" s="89"/>
      <c r="VP68" s="89"/>
      <c r="VQ68" s="89"/>
      <c r="VR68" s="89"/>
      <c r="VS68" s="89"/>
      <c r="VT68" s="89"/>
      <c r="VU68" s="89"/>
      <c r="VV68" s="89"/>
      <c r="VW68" s="89"/>
      <c r="VX68" s="89"/>
      <c r="VY68" s="89"/>
      <c r="VZ68" s="89"/>
      <c r="WA68" s="89"/>
      <c r="WB68" s="89"/>
      <c r="WC68" s="89"/>
      <c r="WD68" s="89"/>
      <c r="WE68" s="89"/>
      <c r="WF68" s="89"/>
      <c r="WG68" s="89"/>
      <c r="WH68" s="89"/>
      <c r="WI68" s="89"/>
      <c r="WJ68" s="89"/>
      <c r="WK68" s="89"/>
      <c r="WL68" s="89"/>
      <c r="WM68" s="89"/>
      <c r="WN68" s="89"/>
      <c r="WO68" s="89"/>
      <c r="WP68" s="89"/>
      <c r="WQ68" s="89"/>
      <c r="WR68" s="89"/>
      <c r="WS68" s="89"/>
      <c r="WT68" s="89"/>
      <c r="WU68" s="89"/>
      <c r="WV68" s="89"/>
      <c r="WW68" s="89"/>
      <c r="WX68" s="89"/>
      <c r="WY68" s="89"/>
      <c r="WZ68" s="89"/>
      <c r="XA68" s="89"/>
      <c r="XB68" s="89"/>
      <c r="XC68" s="89"/>
      <c r="XD68" s="89"/>
      <c r="XE68" s="89"/>
      <c r="XF68" s="89"/>
      <c r="XG68" s="89"/>
      <c r="XH68" s="89"/>
      <c r="XI68" s="89"/>
      <c r="XJ68" s="89"/>
      <c r="XK68" s="89"/>
      <c r="XL68" s="89"/>
      <c r="XM68" s="89"/>
      <c r="XN68" s="89"/>
      <c r="XO68" s="89"/>
      <c r="XP68" s="89"/>
      <c r="XQ68" s="89"/>
      <c r="XR68" s="89"/>
      <c r="XS68" s="89"/>
      <c r="XT68" s="89"/>
      <c r="XU68" s="89"/>
      <c r="XV68" s="89"/>
      <c r="XW68" s="89"/>
      <c r="XX68" s="89"/>
      <c r="XY68" s="89"/>
      <c r="XZ68" s="89"/>
      <c r="YA68" s="89"/>
      <c r="YB68" s="89"/>
      <c r="YC68" s="89"/>
      <c r="YD68" s="89"/>
      <c r="YE68" s="89"/>
      <c r="YF68" s="89"/>
      <c r="YG68" s="89"/>
      <c r="YH68" s="89"/>
      <c r="YI68" s="89"/>
      <c r="YJ68" s="89"/>
      <c r="YK68" s="89"/>
      <c r="YL68" s="89"/>
      <c r="YM68" s="89"/>
      <c r="YN68" s="89"/>
      <c r="YO68" s="89"/>
      <c r="YP68" s="89"/>
      <c r="YQ68" s="89"/>
      <c r="YR68" s="89"/>
      <c r="YS68" s="89"/>
      <c r="YT68" s="89"/>
      <c r="YU68" s="89"/>
      <c r="YV68" s="89"/>
      <c r="YW68" s="89"/>
      <c r="YX68" s="89"/>
      <c r="YY68" s="89"/>
      <c r="YZ68" s="89"/>
      <c r="ZA68" s="89"/>
      <c r="ZB68" s="89"/>
      <c r="ZC68" s="89"/>
      <c r="ZD68" s="89"/>
      <c r="ZE68" s="89"/>
      <c r="ZF68" s="89"/>
      <c r="ZG68" s="89"/>
      <c r="ZH68" s="89"/>
      <c r="ZI68" s="89"/>
      <c r="ZJ68" s="89"/>
      <c r="ZK68" s="89"/>
      <c r="ZL68" s="89"/>
      <c r="ZM68" s="89"/>
      <c r="ZN68" s="89"/>
      <c r="ZO68" s="89"/>
      <c r="ZP68" s="89"/>
      <c r="ZQ68" s="89"/>
      <c r="ZR68" s="89"/>
      <c r="ZS68" s="89"/>
      <c r="ZT68" s="89"/>
      <c r="ZU68" s="89"/>
      <c r="ZV68" s="89"/>
      <c r="ZW68" s="89"/>
      <c r="ZX68" s="89"/>
      <c r="ZY68" s="89"/>
      <c r="ZZ68" s="89"/>
      <c r="AAA68" s="89"/>
      <c r="AAB68" s="89"/>
      <c r="AAC68" s="89"/>
      <c r="AAD68" s="89"/>
      <c r="AAE68" s="89"/>
      <c r="AAF68" s="89"/>
      <c r="AAG68" s="89"/>
      <c r="AAH68" s="89"/>
      <c r="AAI68" s="89"/>
      <c r="AAJ68" s="89"/>
      <c r="AAK68" s="89"/>
      <c r="AAL68" s="89"/>
      <c r="AAM68" s="89"/>
      <c r="AAN68" s="89"/>
      <c r="AAO68" s="89"/>
      <c r="AAP68" s="89"/>
      <c r="AAQ68" s="89"/>
      <c r="AAR68" s="89"/>
      <c r="AAS68" s="89"/>
      <c r="AAT68" s="89"/>
      <c r="AAU68" s="89"/>
      <c r="AAV68" s="89"/>
      <c r="AAW68" s="89"/>
      <c r="AAX68" s="89"/>
      <c r="AAY68" s="89"/>
      <c r="AAZ68" s="89"/>
      <c r="ABA68" s="89"/>
      <c r="ABB68" s="89"/>
      <c r="ABC68" s="89"/>
      <c r="ABD68" s="89"/>
      <c r="ABE68" s="89"/>
      <c r="ABF68" s="89"/>
      <c r="ABG68" s="89"/>
      <c r="ABH68" s="89"/>
      <c r="ABI68" s="89"/>
      <c r="ABJ68" s="89"/>
      <c r="ABK68" s="89"/>
      <c r="ABL68" s="89"/>
      <c r="ABM68" s="89"/>
      <c r="ABN68" s="89"/>
      <c r="ABO68" s="89"/>
      <c r="ABP68" s="89"/>
      <c r="ABQ68" s="89"/>
      <c r="ABR68" s="89"/>
      <c r="ABS68" s="89"/>
      <c r="ABT68" s="89"/>
      <c r="ABU68" s="89"/>
      <c r="ABV68" s="89"/>
      <c r="ABW68" s="89"/>
      <c r="ABX68" s="89"/>
      <c r="ABY68" s="89"/>
      <c r="ABZ68" s="89"/>
      <c r="ACA68" s="89"/>
      <c r="ACB68" s="89"/>
      <c r="ACC68" s="89"/>
      <c r="ACD68" s="89"/>
      <c r="ACE68" s="89"/>
      <c r="ACF68" s="89"/>
      <c r="ACG68" s="89"/>
      <c r="ACH68" s="89"/>
      <c r="ACI68" s="89"/>
      <c r="ACJ68" s="89"/>
      <c r="ACK68" s="89"/>
      <c r="ACL68" s="89"/>
      <c r="ACM68" s="89"/>
      <c r="ACN68" s="89"/>
      <c r="ACO68" s="89"/>
      <c r="ACP68" s="89"/>
      <c r="ACQ68" s="89"/>
      <c r="ACR68" s="89"/>
      <c r="ACS68" s="89"/>
      <c r="ACT68" s="89"/>
      <c r="ACU68" s="89"/>
      <c r="ACV68" s="89"/>
      <c r="ACW68" s="89"/>
      <c r="ACX68" s="89"/>
      <c r="ACY68" s="89"/>
      <c r="ACZ68" s="89"/>
      <c r="ADA68" s="89"/>
      <c r="ADB68" s="89"/>
      <c r="ADC68" s="89"/>
      <c r="ADD68" s="89"/>
      <c r="ADE68" s="89"/>
      <c r="ADF68" s="89"/>
      <c r="ADG68" s="89"/>
      <c r="ADH68" s="89"/>
      <c r="ADI68" s="89"/>
      <c r="ADJ68" s="89"/>
      <c r="ADK68" s="89"/>
      <c r="ADL68" s="89"/>
      <c r="ADM68" s="89"/>
      <c r="ADN68" s="89"/>
      <c r="ADO68" s="89"/>
      <c r="ADP68" s="89"/>
      <c r="ADQ68" s="89"/>
      <c r="ADR68" s="89"/>
      <c r="ADS68" s="89"/>
      <c r="ADT68" s="89"/>
      <c r="ADU68" s="89"/>
      <c r="ADV68" s="89"/>
      <c r="ADW68" s="89"/>
      <c r="ADX68" s="89"/>
      <c r="ADY68" s="89"/>
      <c r="ADZ68" s="89"/>
      <c r="AEA68" s="89"/>
      <c r="AEB68" s="89"/>
      <c r="AEC68" s="89"/>
      <c r="AED68" s="89"/>
      <c r="AEE68" s="89"/>
      <c r="AEF68" s="89"/>
      <c r="AEG68" s="89"/>
      <c r="AEH68" s="89"/>
      <c r="AEI68" s="89"/>
      <c r="AEJ68" s="89"/>
      <c r="AEK68" s="89"/>
      <c r="AEL68" s="89"/>
      <c r="AEM68" s="89"/>
      <c r="AEN68" s="89"/>
      <c r="AEO68" s="89"/>
      <c r="AEP68" s="89"/>
      <c r="AEQ68" s="89"/>
      <c r="AER68" s="89"/>
      <c r="AES68" s="89"/>
      <c r="AET68" s="89"/>
      <c r="AEU68" s="89"/>
      <c r="AEV68" s="89"/>
      <c r="AEW68" s="89"/>
      <c r="AEX68" s="89"/>
      <c r="AEY68" s="89"/>
      <c r="AEZ68" s="89"/>
      <c r="AFA68" s="89"/>
      <c r="AFB68" s="89"/>
      <c r="AFC68" s="89"/>
      <c r="AFD68" s="89"/>
      <c r="AFE68" s="89"/>
      <c r="AFF68" s="89"/>
      <c r="AFG68" s="89"/>
      <c r="AFH68" s="89"/>
      <c r="AFI68" s="89"/>
      <c r="AFJ68" s="89"/>
      <c r="AFK68" s="89"/>
      <c r="AFL68" s="89"/>
      <c r="AFM68" s="89"/>
      <c r="AFN68" s="89"/>
      <c r="AFO68" s="89"/>
      <c r="AFP68" s="89"/>
      <c r="AFQ68" s="89"/>
      <c r="AFR68" s="89"/>
      <c r="AFS68" s="89"/>
      <c r="AFT68" s="89"/>
      <c r="AFU68" s="89"/>
      <c r="AFV68" s="89"/>
      <c r="AFW68" s="89"/>
      <c r="AFX68" s="89"/>
      <c r="AFY68" s="89"/>
      <c r="AFZ68" s="89"/>
      <c r="AGA68" s="89"/>
      <c r="AGB68" s="89"/>
      <c r="AGC68" s="89"/>
      <c r="AGD68" s="89"/>
      <c r="AGE68" s="89"/>
      <c r="AGF68" s="89"/>
      <c r="AGG68" s="89"/>
      <c r="AGH68" s="89"/>
      <c r="AGI68" s="89"/>
      <c r="AGJ68" s="89"/>
      <c r="AGK68" s="89"/>
      <c r="AGL68" s="89"/>
      <c r="AGM68" s="89"/>
      <c r="AGN68" s="89"/>
      <c r="AGO68" s="89"/>
      <c r="AGP68" s="89"/>
      <c r="AGQ68" s="89"/>
      <c r="AGR68" s="89"/>
      <c r="AGS68" s="89"/>
      <c r="AGT68" s="89"/>
      <c r="AGU68" s="89"/>
      <c r="AGV68" s="89"/>
      <c r="AGW68" s="89"/>
      <c r="AGX68" s="89"/>
      <c r="AGY68" s="89"/>
      <c r="AGZ68" s="89"/>
      <c r="AHA68" s="89"/>
      <c r="AHB68" s="89"/>
      <c r="AHC68" s="89"/>
      <c r="AHD68" s="89"/>
      <c r="AHE68" s="89"/>
      <c r="AHF68" s="89"/>
      <c r="AHG68" s="89"/>
      <c r="AHH68" s="89"/>
      <c r="AHI68" s="89"/>
      <c r="AHJ68" s="89"/>
      <c r="AHK68" s="89"/>
      <c r="AHL68" s="89"/>
      <c r="AHM68" s="89"/>
      <c r="AHN68" s="89"/>
      <c r="AHO68" s="89"/>
      <c r="AHP68" s="89"/>
      <c r="AHQ68" s="89"/>
      <c r="AHR68" s="89"/>
      <c r="AHS68" s="89"/>
      <c r="AHT68" s="89"/>
      <c r="AHU68" s="89"/>
      <c r="AHV68" s="89"/>
      <c r="AHW68" s="89"/>
      <c r="AHX68" s="89"/>
      <c r="AHY68" s="89"/>
      <c r="AHZ68" s="89"/>
      <c r="AIA68" s="89"/>
      <c r="AIB68" s="89"/>
      <c r="AIC68" s="89"/>
      <c r="AID68" s="89"/>
      <c r="AIE68" s="89"/>
      <c r="AIF68" s="89"/>
      <c r="AIG68" s="89"/>
      <c r="AIH68" s="89"/>
      <c r="AII68" s="89"/>
      <c r="AIJ68" s="89"/>
      <c r="AIK68" s="89"/>
      <c r="AIL68" s="89"/>
      <c r="AIM68" s="89"/>
      <c r="AIN68" s="89"/>
      <c r="AIO68" s="89"/>
      <c r="AIP68" s="89"/>
      <c r="AIQ68" s="89"/>
      <c r="AIR68" s="89"/>
      <c r="AIS68" s="89"/>
      <c r="AIT68" s="89"/>
      <c r="AIU68" s="89"/>
      <c r="AIV68" s="89"/>
      <c r="AIW68" s="89"/>
      <c r="AIX68" s="89"/>
      <c r="AIY68" s="89"/>
      <c r="AIZ68" s="89"/>
      <c r="AJA68" s="89"/>
      <c r="AJB68" s="89"/>
      <c r="AJC68" s="89"/>
      <c r="AJD68" s="89"/>
      <c r="AJE68" s="89"/>
      <c r="AJF68" s="89"/>
      <c r="AJG68" s="89"/>
      <c r="AJH68" s="89"/>
      <c r="AJI68" s="89"/>
      <c r="AJJ68" s="89"/>
      <c r="AJK68" s="89"/>
      <c r="AJL68" s="89"/>
      <c r="AJM68" s="89"/>
      <c r="AJN68" s="89"/>
      <c r="AJO68" s="89"/>
      <c r="AJP68" s="89"/>
      <c r="AJQ68" s="89"/>
      <c r="AJR68" s="89"/>
      <c r="AJS68" s="89"/>
      <c r="AJT68" s="89"/>
      <c r="AJU68" s="89"/>
      <c r="AJV68" s="89"/>
      <c r="AJW68" s="89"/>
      <c r="AJX68" s="89"/>
      <c r="AJY68" s="89"/>
      <c r="AJZ68" s="89"/>
      <c r="AKA68" s="89"/>
      <c r="AKB68" s="89"/>
      <c r="AKC68" s="89"/>
      <c r="AKD68" s="89"/>
      <c r="AKE68" s="89"/>
      <c r="AKF68" s="89"/>
      <c r="AKG68" s="89"/>
      <c r="AKH68" s="89"/>
      <c r="AKI68" s="89"/>
      <c r="AKJ68" s="89"/>
      <c r="AKK68" s="89"/>
      <c r="AKL68" s="89"/>
      <c r="AKM68" s="89"/>
      <c r="AKN68" s="89"/>
      <c r="AKO68" s="89"/>
      <c r="AKP68" s="89"/>
      <c r="AKQ68" s="89"/>
      <c r="AKR68" s="89"/>
      <c r="AKS68" s="89"/>
      <c r="AKT68" s="89"/>
      <c r="AKU68" s="89"/>
      <c r="AKV68" s="89"/>
      <c r="AKW68" s="89"/>
      <c r="AKX68" s="89"/>
      <c r="AKY68" s="89"/>
      <c r="AKZ68" s="89"/>
      <c r="ALA68" s="89"/>
      <c r="ALB68" s="89"/>
      <c r="ALC68" s="89"/>
      <c r="ALD68" s="89"/>
      <c r="ALE68" s="89"/>
      <c r="ALF68" s="89"/>
      <c r="ALG68" s="89"/>
      <c r="ALH68" s="89"/>
      <c r="ALI68" s="89"/>
      <c r="ALJ68" s="89"/>
      <c r="ALK68" s="89"/>
      <c r="ALL68" s="89"/>
      <c r="ALM68" s="89"/>
      <c r="ALN68" s="89"/>
      <c r="ALO68" s="89"/>
      <c r="ALP68" s="89"/>
      <c r="ALQ68" s="89"/>
      <c r="ALR68" s="89"/>
      <c r="ALS68" s="89"/>
      <c r="ALT68" s="89"/>
      <c r="ALU68" s="89"/>
      <c r="ALV68" s="89"/>
      <c r="ALW68" s="89"/>
    </row>
    <row r="69" spans="1:1012" ht="14.25"/>
    <row r="70" spans="1:1012" ht="14.25">
      <c r="A70" s="87"/>
      <c r="B70" s="89"/>
      <c r="C70" s="89"/>
      <c r="D70" s="89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89"/>
      <c r="BL70" s="89"/>
      <c r="BM70" s="89"/>
      <c r="BN70" s="89"/>
      <c r="BO70" s="89"/>
      <c r="BP70" s="89"/>
      <c r="BQ70" s="89"/>
      <c r="BR70" s="89"/>
      <c r="BS70" s="89"/>
      <c r="BT70" s="89"/>
      <c r="BU70" s="89"/>
      <c r="BV70" s="89"/>
      <c r="BW70" s="89"/>
      <c r="BX70" s="89"/>
      <c r="BY70" s="89"/>
      <c r="BZ70" s="89"/>
      <c r="CA70" s="89"/>
      <c r="CB70" s="89"/>
      <c r="CC70" s="89"/>
      <c r="CD70" s="89"/>
      <c r="CE70" s="89"/>
      <c r="CF70" s="89"/>
      <c r="CG70" s="89"/>
      <c r="CH70" s="89"/>
      <c r="CI70" s="89"/>
      <c r="CJ70" s="89"/>
      <c r="CK70" s="89"/>
      <c r="CL70" s="89"/>
      <c r="CM70" s="89"/>
      <c r="CN70" s="89"/>
      <c r="CO70" s="89"/>
      <c r="CP70" s="89"/>
      <c r="CQ70" s="89"/>
      <c r="CR70" s="89"/>
      <c r="CS70" s="89"/>
      <c r="CT70" s="89"/>
      <c r="CU70" s="89"/>
      <c r="CV70" s="89"/>
      <c r="CW70" s="89"/>
      <c r="CX70" s="89"/>
      <c r="CY70" s="89"/>
      <c r="CZ70" s="89"/>
      <c r="DA70" s="89"/>
      <c r="DB70" s="89"/>
      <c r="DC70" s="89"/>
      <c r="DD70" s="89"/>
      <c r="DE70" s="89"/>
      <c r="DF70" s="89"/>
      <c r="DG70" s="89"/>
      <c r="DH70" s="89"/>
      <c r="DI70" s="89"/>
      <c r="DJ70" s="89"/>
      <c r="DK70" s="89"/>
      <c r="DL70" s="89"/>
      <c r="DM70" s="89"/>
      <c r="DN70" s="89"/>
      <c r="DO70" s="89"/>
      <c r="DP70" s="89"/>
      <c r="DQ70" s="89"/>
      <c r="DR70" s="89"/>
      <c r="DS70" s="89"/>
      <c r="DT70" s="89"/>
      <c r="DU70" s="89"/>
      <c r="DV70" s="89"/>
      <c r="DW70" s="89"/>
      <c r="DX70" s="89"/>
      <c r="DY70" s="89"/>
      <c r="DZ70" s="89"/>
      <c r="EA70" s="89"/>
      <c r="EB70" s="89"/>
      <c r="EC70" s="89"/>
      <c r="ED70" s="89"/>
      <c r="EE70" s="89"/>
      <c r="EF70" s="89"/>
      <c r="EG70" s="89"/>
      <c r="EH70" s="89"/>
      <c r="EI70" s="89"/>
      <c r="EJ70" s="89"/>
      <c r="EK70" s="89"/>
      <c r="EL70" s="89"/>
      <c r="EM70" s="89"/>
      <c r="EN70" s="89"/>
      <c r="EO70" s="89"/>
      <c r="EP70" s="89"/>
      <c r="EQ70" s="89"/>
      <c r="ER70" s="89"/>
      <c r="ES70" s="89"/>
      <c r="ET70" s="89"/>
      <c r="EU70" s="89"/>
      <c r="EV70" s="89"/>
      <c r="EW70" s="89"/>
      <c r="EX70" s="89"/>
      <c r="EY70" s="89"/>
      <c r="EZ70" s="89"/>
      <c r="FA70" s="89"/>
      <c r="FB70" s="89"/>
      <c r="FC70" s="89"/>
      <c r="FD70" s="89"/>
      <c r="FE70" s="89"/>
      <c r="FF70" s="89"/>
      <c r="FG70" s="89"/>
      <c r="FH70" s="89"/>
      <c r="FI70" s="89"/>
      <c r="FJ70" s="89"/>
      <c r="FK70" s="89"/>
      <c r="FL70" s="89"/>
      <c r="FM70" s="89"/>
      <c r="FN70" s="89"/>
      <c r="FO70" s="89"/>
      <c r="FP70" s="89"/>
      <c r="FQ70" s="89"/>
      <c r="FR70" s="89"/>
      <c r="FS70" s="89"/>
      <c r="FT70" s="89"/>
      <c r="FU70" s="89"/>
      <c r="FV70" s="89"/>
      <c r="FW70" s="89"/>
      <c r="FX70" s="89"/>
      <c r="FY70" s="89"/>
      <c r="FZ70" s="89"/>
      <c r="GA70" s="89"/>
      <c r="GB70" s="89"/>
      <c r="GC70" s="89"/>
      <c r="GD70" s="89"/>
      <c r="GE70" s="89"/>
      <c r="GF70" s="89"/>
      <c r="GG70" s="89"/>
      <c r="GH70" s="89"/>
      <c r="GI70" s="89"/>
      <c r="GJ70" s="89"/>
      <c r="GK70" s="89"/>
      <c r="GL70" s="89"/>
      <c r="GM70" s="89"/>
      <c r="GN70" s="89"/>
      <c r="GO70" s="89"/>
      <c r="GP70" s="89"/>
      <c r="GQ70" s="89"/>
      <c r="GR70" s="89"/>
      <c r="GS70" s="89"/>
      <c r="GT70" s="89"/>
      <c r="GU70" s="89"/>
      <c r="GV70" s="89"/>
      <c r="GW70" s="89"/>
      <c r="GX70" s="89"/>
      <c r="GY70" s="89"/>
      <c r="GZ70" s="89"/>
      <c r="HA70" s="89"/>
      <c r="HB70" s="89"/>
      <c r="HC70" s="89"/>
      <c r="HD70" s="89"/>
      <c r="HE70" s="89"/>
      <c r="HF70" s="89"/>
      <c r="HG70" s="89"/>
      <c r="HH70" s="89"/>
      <c r="HI70" s="89"/>
      <c r="HJ70" s="89"/>
      <c r="HK70" s="89"/>
      <c r="HL70" s="89"/>
      <c r="HM70" s="89"/>
      <c r="HN70" s="89"/>
      <c r="HO70" s="89"/>
      <c r="HP70" s="89"/>
      <c r="HQ70" s="89"/>
      <c r="HR70" s="89"/>
      <c r="HS70" s="89"/>
      <c r="HT70" s="89"/>
      <c r="HU70" s="89"/>
      <c r="HV70" s="89"/>
      <c r="HW70" s="89"/>
      <c r="HX70" s="89"/>
      <c r="HY70" s="89"/>
      <c r="HZ70" s="89"/>
      <c r="IA70" s="89"/>
      <c r="IB70" s="89"/>
      <c r="IC70" s="89"/>
      <c r="ID70" s="89"/>
      <c r="IE70" s="89"/>
      <c r="IF70" s="89"/>
      <c r="IG70" s="89"/>
      <c r="IH70" s="89"/>
      <c r="II70" s="89"/>
      <c r="IJ70" s="89"/>
      <c r="IK70" s="89"/>
      <c r="IL70" s="89"/>
      <c r="IM70" s="89"/>
      <c r="IN70" s="89"/>
      <c r="IO70" s="89"/>
      <c r="IP70" s="89"/>
      <c r="IQ70" s="89"/>
      <c r="IR70" s="89"/>
      <c r="IS70" s="89"/>
      <c r="IT70" s="89"/>
      <c r="IU70" s="89"/>
      <c r="IV70" s="89"/>
      <c r="IW70" s="89"/>
      <c r="IX70" s="89"/>
      <c r="IY70" s="89"/>
      <c r="IZ70" s="89"/>
      <c r="JA70" s="89"/>
      <c r="JB70" s="89"/>
      <c r="JC70" s="89"/>
      <c r="JD70" s="89"/>
      <c r="JE70" s="89"/>
      <c r="JF70" s="89"/>
      <c r="JG70" s="89"/>
      <c r="JH70" s="89"/>
      <c r="JI70" s="89"/>
      <c r="JJ70" s="89"/>
      <c r="JK70" s="89"/>
      <c r="JL70" s="89"/>
      <c r="JM70" s="89"/>
      <c r="JN70" s="89"/>
      <c r="JO70" s="89"/>
      <c r="JP70" s="89"/>
      <c r="JQ70" s="89"/>
      <c r="JR70" s="89"/>
      <c r="JS70" s="89"/>
      <c r="JT70" s="89"/>
      <c r="JU70" s="89"/>
      <c r="JV70" s="89"/>
      <c r="JW70" s="89"/>
      <c r="JX70" s="89"/>
      <c r="JY70" s="89"/>
      <c r="JZ70" s="89"/>
      <c r="KA70" s="89"/>
      <c r="KB70" s="89"/>
      <c r="KC70" s="89"/>
      <c r="KD70" s="89"/>
      <c r="KE70" s="89"/>
      <c r="KF70" s="89"/>
      <c r="KG70" s="89"/>
      <c r="KH70" s="89"/>
      <c r="KI70" s="89"/>
      <c r="KJ70" s="89"/>
      <c r="KK70" s="89"/>
      <c r="KL70" s="89"/>
      <c r="KM70" s="89"/>
      <c r="KN70" s="89"/>
      <c r="KO70" s="89"/>
      <c r="KP70" s="89"/>
      <c r="KQ70" s="89"/>
      <c r="KR70" s="89"/>
      <c r="KS70" s="89"/>
      <c r="KT70" s="89"/>
      <c r="KU70" s="89"/>
      <c r="KV70" s="89"/>
      <c r="KW70" s="89"/>
      <c r="KX70" s="89"/>
      <c r="KY70" s="89"/>
      <c r="KZ70" s="89"/>
      <c r="LA70" s="89"/>
      <c r="LB70" s="89"/>
      <c r="LC70" s="89"/>
      <c r="LD70" s="89"/>
      <c r="LE70" s="89"/>
      <c r="LF70" s="89"/>
      <c r="LG70" s="89"/>
      <c r="LH70" s="89"/>
      <c r="LI70" s="89"/>
      <c r="LJ70" s="89"/>
      <c r="LK70" s="89"/>
      <c r="LL70" s="89"/>
      <c r="LM70" s="89"/>
      <c r="LN70" s="89"/>
      <c r="LO70" s="89"/>
      <c r="LP70" s="89"/>
      <c r="LQ70" s="89"/>
      <c r="LR70" s="89"/>
      <c r="LS70" s="89"/>
      <c r="LT70" s="89"/>
      <c r="LU70" s="89"/>
      <c r="LV70" s="89"/>
      <c r="LW70" s="89"/>
      <c r="LX70" s="89"/>
      <c r="LY70" s="89"/>
      <c r="LZ70" s="89"/>
      <c r="MA70" s="89"/>
      <c r="MB70" s="89"/>
      <c r="MC70" s="89"/>
      <c r="MD70" s="89"/>
      <c r="ME70" s="89"/>
      <c r="MF70" s="89"/>
      <c r="MG70" s="89"/>
      <c r="MH70" s="89"/>
      <c r="MI70" s="89"/>
      <c r="MJ70" s="89"/>
      <c r="MK70" s="89"/>
      <c r="ML70" s="89"/>
      <c r="MM70" s="89"/>
      <c r="MN70" s="89"/>
      <c r="MO70" s="89"/>
      <c r="MP70" s="89"/>
      <c r="MQ70" s="89"/>
      <c r="MR70" s="89"/>
      <c r="MS70" s="89"/>
      <c r="MT70" s="89"/>
      <c r="MU70" s="89"/>
      <c r="MV70" s="89"/>
      <c r="MW70" s="89"/>
      <c r="MX70" s="89"/>
      <c r="MY70" s="89"/>
      <c r="MZ70" s="89"/>
      <c r="NA70" s="89"/>
      <c r="NB70" s="89"/>
      <c r="NC70" s="89"/>
      <c r="ND70" s="89"/>
      <c r="NE70" s="89"/>
      <c r="NF70" s="89"/>
      <c r="NG70" s="89"/>
      <c r="NH70" s="89"/>
      <c r="NI70" s="89"/>
      <c r="NJ70" s="89"/>
      <c r="NK70" s="89"/>
      <c r="NL70" s="89"/>
      <c r="NM70" s="89"/>
      <c r="NN70" s="89"/>
      <c r="NO70" s="89"/>
      <c r="NP70" s="89"/>
      <c r="NQ70" s="89"/>
      <c r="NR70" s="89"/>
      <c r="NS70" s="89"/>
      <c r="NT70" s="89"/>
      <c r="NU70" s="89"/>
      <c r="NV70" s="89"/>
      <c r="NW70" s="89"/>
      <c r="NX70" s="89"/>
      <c r="NY70" s="89"/>
      <c r="NZ70" s="89"/>
      <c r="OA70" s="89"/>
      <c r="OB70" s="89"/>
      <c r="OC70" s="89"/>
      <c r="OD70" s="89"/>
      <c r="OE70" s="89"/>
      <c r="OF70" s="89"/>
      <c r="OG70" s="89"/>
      <c r="OH70" s="89"/>
      <c r="OI70" s="89"/>
      <c r="OJ70" s="89"/>
      <c r="OK70" s="89"/>
      <c r="OL70" s="89"/>
      <c r="OM70" s="89"/>
      <c r="ON70" s="89"/>
      <c r="OO70" s="89"/>
      <c r="OP70" s="89"/>
      <c r="OQ70" s="89"/>
      <c r="OR70" s="89"/>
      <c r="OS70" s="89"/>
      <c r="OT70" s="89"/>
      <c r="OU70" s="89"/>
      <c r="OV70" s="89"/>
      <c r="OW70" s="89"/>
      <c r="OX70" s="89"/>
      <c r="OY70" s="89"/>
      <c r="OZ70" s="89"/>
      <c r="PA70" s="89"/>
      <c r="PB70" s="89"/>
      <c r="PC70" s="89"/>
      <c r="PD70" s="89"/>
      <c r="PE70" s="89"/>
      <c r="PF70" s="89"/>
      <c r="PG70" s="89"/>
      <c r="PH70" s="89"/>
      <c r="PI70" s="89"/>
      <c r="PJ70" s="89"/>
      <c r="PK70" s="89"/>
      <c r="PL70" s="89"/>
      <c r="PM70" s="89"/>
      <c r="PN70" s="89"/>
      <c r="PO70" s="89"/>
      <c r="PP70" s="89"/>
      <c r="PQ70" s="89"/>
      <c r="PR70" s="89"/>
      <c r="PS70" s="89"/>
      <c r="PT70" s="89"/>
      <c r="PU70" s="89"/>
      <c r="PV70" s="89"/>
      <c r="PW70" s="89"/>
      <c r="PX70" s="89"/>
      <c r="PY70" s="89"/>
      <c r="PZ70" s="89"/>
      <c r="QA70" s="89"/>
      <c r="QB70" s="89"/>
      <c r="QC70" s="89"/>
      <c r="QD70" s="89"/>
      <c r="QE70" s="89"/>
      <c r="QF70" s="89"/>
      <c r="QG70" s="89"/>
      <c r="QH70" s="89"/>
      <c r="QI70" s="89"/>
      <c r="QJ70" s="89"/>
      <c r="QK70" s="89"/>
      <c r="QL70" s="89"/>
      <c r="QM70" s="89"/>
      <c r="QN70" s="89"/>
      <c r="QO70" s="89"/>
      <c r="QP70" s="89"/>
      <c r="QQ70" s="89"/>
      <c r="QR70" s="89"/>
      <c r="QS70" s="89"/>
      <c r="QT70" s="89"/>
      <c r="QU70" s="89"/>
      <c r="QV70" s="89"/>
      <c r="QW70" s="89"/>
      <c r="QX70" s="89"/>
      <c r="QY70" s="89"/>
      <c r="QZ70" s="89"/>
      <c r="RA70" s="89"/>
      <c r="RB70" s="89"/>
      <c r="RC70" s="89"/>
      <c r="RD70" s="89"/>
      <c r="RE70" s="89"/>
      <c r="RF70" s="89"/>
      <c r="RG70" s="89"/>
      <c r="RH70" s="89"/>
      <c r="RI70" s="89"/>
      <c r="RJ70" s="89"/>
      <c r="RK70" s="89"/>
      <c r="RL70" s="89"/>
      <c r="RM70" s="89"/>
      <c r="RN70" s="89"/>
      <c r="RO70" s="89"/>
      <c r="RP70" s="89"/>
      <c r="RQ70" s="89"/>
      <c r="RR70" s="89"/>
      <c r="RS70" s="89"/>
      <c r="RT70" s="89"/>
      <c r="RU70" s="89"/>
      <c r="RV70" s="89"/>
      <c r="RW70" s="89"/>
      <c r="RX70" s="89"/>
      <c r="RY70" s="89"/>
      <c r="RZ70" s="89"/>
      <c r="SA70" s="89"/>
      <c r="SB70" s="89"/>
      <c r="SC70" s="89"/>
      <c r="SD70" s="89"/>
      <c r="SE70" s="89"/>
      <c r="SF70" s="89"/>
      <c r="SG70" s="89"/>
      <c r="SH70" s="89"/>
      <c r="SI70" s="89"/>
      <c r="SJ70" s="89"/>
      <c r="SK70" s="89"/>
      <c r="SL70" s="89"/>
      <c r="SM70" s="89"/>
      <c r="SN70" s="89"/>
      <c r="SO70" s="89"/>
      <c r="SP70" s="89"/>
      <c r="SQ70" s="89"/>
      <c r="SR70" s="89"/>
      <c r="SS70" s="89"/>
      <c r="ST70" s="89"/>
      <c r="SU70" s="89"/>
      <c r="SV70" s="89"/>
      <c r="SW70" s="89"/>
      <c r="SX70" s="89"/>
      <c r="SY70" s="89"/>
      <c r="SZ70" s="89"/>
      <c r="TA70" s="89"/>
      <c r="TB70" s="89"/>
      <c r="TC70" s="89"/>
      <c r="TD70" s="89"/>
      <c r="TE70" s="89"/>
      <c r="TF70" s="89"/>
      <c r="TG70" s="89"/>
      <c r="TH70" s="89"/>
      <c r="TI70" s="89"/>
      <c r="TJ70" s="89"/>
      <c r="TK70" s="89"/>
      <c r="TL70" s="89"/>
      <c r="TM70" s="89"/>
      <c r="TN70" s="89"/>
      <c r="TO70" s="89"/>
      <c r="TP70" s="89"/>
      <c r="TQ70" s="89"/>
      <c r="TR70" s="89"/>
      <c r="TS70" s="89"/>
      <c r="TT70" s="89"/>
      <c r="TU70" s="89"/>
      <c r="TV70" s="89"/>
      <c r="TW70" s="89"/>
      <c r="TX70" s="89"/>
      <c r="TY70" s="89"/>
      <c r="TZ70" s="89"/>
      <c r="UA70" s="89"/>
      <c r="UB70" s="89"/>
      <c r="UC70" s="89"/>
      <c r="UD70" s="89"/>
      <c r="UE70" s="89"/>
      <c r="UF70" s="89"/>
      <c r="UG70" s="89"/>
      <c r="UH70" s="89"/>
      <c r="UI70" s="89"/>
      <c r="UJ70" s="89"/>
      <c r="UK70" s="89"/>
      <c r="UL70" s="89"/>
      <c r="UM70" s="89"/>
      <c r="UN70" s="89"/>
      <c r="UO70" s="89"/>
      <c r="UP70" s="89"/>
      <c r="UQ70" s="89"/>
      <c r="UR70" s="89"/>
      <c r="US70" s="89"/>
      <c r="UT70" s="89"/>
      <c r="UU70" s="89"/>
      <c r="UV70" s="89"/>
      <c r="UW70" s="89"/>
      <c r="UX70" s="89"/>
      <c r="UY70" s="89"/>
      <c r="UZ70" s="89"/>
      <c r="VA70" s="89"/>
      <c r="VB70" s="89"/>
      <c r="VC70" s="89"/>
      <c r="VD70" s="89"/>
      <c r="VE70" s="89"/>
      <c r="VF70" s="89"/>
      <c r="VG70" s="89"/>
      <c r="VH70" s="89"/>
      <c r="VI70" s="89"/>
      <c r="VJ70" s="89"/>
      <c r="VK70" s="89"/>
      <c r="VL70" s="89"/>
      <c r="VM70" s="89"/>
      <c r="VN70" s="89"/>
      <c r="VO70" s="89"/>
      <c r="VP70" s="89"/>
      <c r="VQ70" s="89"/>
      <c r="VR70" s="89"/>
      <c r="VS70" s="89"/>
      <c r="VT70" s="89"/>
      <c r="VU70" s="89"/>
      <c r="VV70" s="89"/>
      <c r="VW70" s="89"/>
      <c r="VX70" s="89"/>
      <c r="VY70" s="89"/>
      <c r="VZ70" s="89"/>
      <c r="WA70" s="89"/>
      <c r="WB70" s="89"/>
      <c r="WC70" s="89"/>
      <c r="WD70" s="89"/>
      <c r="WE70" s="89"/>
      <c r="WF70" s="89"/>
      <c r="WG70" s="89"/>
      <c r="WH70" s="89"/>
      <c r="WI70" s="89"/>
      <c r="WJ70" s="89"/>
      <c r="WK70" s="89"/>
      <c r="WL70" s="89"/>
      <c r="WM70" s="89"/>
      <c r="WN70" s="89"/>
      <c r="WO70" s="89"/>
      <c r="WP70" s="89"/>
      <c r="WQ70" s="89"/>
      <c r="WR70" s="89"/>
      <c r="WS70" s="89"/>
      <c r="WT70" s="89"/>
      <c r="WU70" s="89"/>
      <c r="WV70" s="89"/>
      <c r="WW70" s="89"/>
      <c r="WX70" s="89"/>
      <c r="WY70" s="89"/>
      <c r="WZ70" s="89"/>
      <c r="XA70" s="89"/>
      <c r="XB70" s="89"/>
      <c r="XC70" s="89"/>
      <c r="XD70" s="89"/>
      <c r="XE70" s="89"/>
      <c r="XF70" s="89"/>
      <c r="XG70" s="89"/>
      <c r="XH70" s="89"/>
      <c r="XI70" s="89"/>
      <c r="XJ70" s="89"/>
      <c r="XK70" s="89"/>
      <c r="XL70" s="89"/>
      <c r="XM70" s="89"/>
      <c r="XN70" s="89"/>
      <c r="XO70" s="89"/>
      <c r="XP70" s="89"/>
      <c r="XQ70" s="89"/>
      <c r="XR70" s="89"/>
      <c r="XS70" s="89"/>
      <c r="XT70" s="89"/>
      <c r="XU70" s="89"/>
      <c r="XV70" s="89"/>
      <c r="XW70" s="89"/>
      <c r="XX70" s="89"/>
      <c r="XY70" s="89"/>
      <c r="XZ70" s="89"/>
      <c r="YA70" s="89"/>
      <c r="YB70" s="89"/>
      <c r="YC70" s="89"/>
      <c r="YD70" s="89"/>
      <c r="YE70" s="89"/>
      <c r="YF70" s="89"/>
      <c r="YG70" s="89"/>
      <c r="YH70" s="89"/>
      <c r="YI70" s="89"/>
      <c r="YJ70" s="89"/>
      <c r="YK70" s="89"/>
      <c r="YL70" s="89"/>
      <c r="YM70" s="89"/>
      <c r="YN70" s="89"/>
      <c r="YO70" s="89"/>
      <c r="YP70" s="89"/>
      <c r="YQ70" s="89"/>
      <c r="YR70" s="89"/>
      <c r="YS70" s="89"/>
      <c r="YT70" s="89"/>
      <c r="YU70" s="89"/>
      <c r="YV70" s="89"/>
      <c r="YW70" s="89"/>
      <c r="YX70" s="89"/>
      <c r="YY70" s="89"/>
      <c r="YZ70" s="89"/>
      <c r="ZA70" s="89"/>
      <c r="ZB70" s="89"/>
      <c r="ZC70" s="89"/>
      <c r="ZD70" s="89"/>
      <c r="ZE70" s="89"/>
      <c r="ZF70" s="89"/>
      <c r="ZG70" s="89"/>
      <c r="ZH70" s="89"/>
      <c r="ZI70" s="89"/>
      <c r="ZJ70" s="89"/>
      <c r="ZK70" s="89"/>
      <c r="ZL70" s="89"/>
      <c r="ZM70" s="89"/>
      <c r="ZN70" s="89"/>
      <c r="ZO70" s="89"/>
      <c r="ZP70" s="89"/>
      <c r="ZQ70" s="89"/>
      <c r="ZR70" s="89"/>
      <c r="ZS70" s="89"/>
      <c r="ZT70" s="89"/>
      <c r="ZU70" s="89"/>
      <c r="ZV70" s="89"/>
      <c r="ZW70" s="89"/>
      <c r="ZX70" s="89"/>
      <c r="ZY70" s="89"/>
      <c r="ZZ70" s="89"/>
      <c r="AAA70" s="89"/>
      <c r="AAB70" s="89"/>
      <c r="AAC70" s="89"/>
      <c r="AAD70" s="89"/>
      <c r="AAE70" s="89"/>
      <c r="AAF70" s="89"/>
      <c r="AAG70" s="89"/>
      <c r="AAH70" s="89"/>
      <c r="AAI70" s="89"/>
      <c r="AAJ70" s="89"/>
      <c r="AAK70" s="89"/>
      <c r="AAL70" s="89"/>
      <c r="AAM70" s="89"/>
      <c r="AAN70" s="89"/>
      <c r="AAO70" s="89"/>
      <c r="AAP70" s="89"/>
      <c r="AAQ70" s="89"/>
      <c r="AAR70" s="89"/>
      <c r="AAS70" s="89"/>
      <c r="AAT70" s="89"/>
      <c r="AAU70" s="89"/>
      <c r="AAV70" s="89"/>
      <c r="AAW70" s="89"/>
      <c r="AAX70" s="89"/>
      <c r="AAY70" s="89"/>
      <c r="AAZ70" s="89"/>
      <c r="ABA70" s="89"/>
      <c r="ABB70" s="89"/>
      <c r="ABC70" s="89"/>
      <c r="ABD70" s="89"/>
      <c r="ABE70" s="89"/>
      <c r="ABF70" s="89"/>
      <c r="ABG70" s="89"/>
      <c r="ABH70" s="89"/>
      <c r="ABI70" s="89"/>
      <c r="ABJ70" s="89"/>
      <c r="ABK70" s="89"/>
      <c r="ABL70" s="89"/>
      <c r="ABM70" s="89"/>
      <c r="ABN70" s="89"/>
      <c r="ABO70" s="89"/>
      <c r="ABP70" s="89"/>
      <c r="ABQ70" s="89"/>
      <c r="ABR70" s="89"/>
      <c r="ABS70" s="89"/>
      <c r="ABT70" s="89"/>
      <c r="ABU70" s="89"/>
      <c r="ABV70" s="89"/>
      <c r="ABW70" s="89"/>
      <c r="ABX70" s="89"/>
      <c r="ABY70" s="89"/>
      <c r="ABZ70" s="89"/>
      <c r="ACA70" s="89"/>
      <c r="ACB70" s="89"/>
      <c r="ACC70" s="89"/>
      <c r="ACD70" s="89"/>
      <c r="ACE70" s="89"/>
      <c r="ACF70" s="89"/>
      <c r="ACG70" s="89"/>
      <c r="ACH70" s="89"/>
      <c r="ACI70" s="89"/>
      <c r="ACJ70" s="89"/>
      <c r="ACK70" s="89"/>
      <c r="ACL70" s="89"/>
      <c r="ACM70" s="89"/>
      <c r="ACN70" s="89"/>
      <c r="ACO70" s="89"/>
      <c r="ACP70" s="89"/>
      <c r="ACQ70" s="89"/>
      <c r="ACR70" s="89"/>
      <c r="ACS70" s="89"/>
      <c r="ACT70" s="89"/>
      <c r="ACU70" s="89"/>
      <c r="ACV70" s="89"/>
      <c r="ACW70" s="89"/>
      <c r="ACX70" s="89"/>
      <c r="ACY70" s="89"/>
      <c r="ACZ70" s="89"/>
      <c r="ADA70" s="89"/>
      <c r="ADB70" s="89"/>
      <c r="ADC70" s="89"/>
      <c r="ADD70" s="89"/>
      <c r="ADE70" s="89"/>
      <c r="ADF70" s="89"/>
      <c r="ADG70" s="89"/>
      <c r="ADH70" s="89"/>
      <c r="ADI70" s="89"/>
      <c r="ADJ70" s="89"/>
      <c r="ADK70" s="89"/>
      <c r="ADL70" s="89"/>
      <c r="ADM70" s="89"/>
      <c r="ADN70" s="89"/>
      <c r="ADO70" s="89"/>
      <c r="ADP70" s="89"/>
      <c r="ADQ70" s="89"/>
      <c r="ADR70" s="89"/>
      <c r="ADS70" s="89"/>
      <c r="ADT70" s="89"/>
      <c r="ADU70" s="89"/>
      <c r="ADV70" s="89"/>
      <c r="ADW70" s="89"/>
      <c r="ADX70" s="89"/>
      <c r="ADY70" s="89"/>
      <c r="ADZ70" s="89"/>
      <c r="AEA70" s="89"/>
      <c r="AEB70" s="89"/>
      <c r="AEC70" s="89"/>
      <c r="AED70" s="89"/>
      <c r="AEE70" s="89"/>
      <c r="AEF70" s="89"/>
      <c r="AEG70" s="89"/>
      <c r="AEH70" s="89"/>
      <c r="AEI70" s="89"/>
      <c r="AEJ70" s="89"/>
      <c r="AEK70" s="89"/>
      <c r="AEL70" s="89"/>
      <c r="AEM70" s="89"/>
      <c r="AEN70" s="89"/>
      <c r="AEO70" s="89"/>
      <c r="AEP70" s="89"/>
      <c r="AEQ70" s="89"/>
      <c r="AER70" s="89"/>
      <c r="AES70" s="89"/>
      <c r="AET70" s="89"/>
      <c r="AEU70" s="89"/>
      <c r="AEV70" s="89"/>
      <c r="AEW70" s="89"/>
      <c r="AEX70" s="89"/>
      <c r="AEY70" s="89"/>
      <c r="AEZ70" s="89"/>
      <c r="AFA70" s="89"/>
      <c r="AFB70" s="89"/>
      <c r="AFC70" s="89"/>
      <c r="AFD70" s="89"/>
      <c r="AFE70" s="89"/>
      <c r="AFF70" s="89"/>
      <c r="AFG70" s="89"/>
      <c r="AFH70" s="89"/>
      <c r="AFI70" s="89"/>
      <c r="AFJ70" s="89"/>
      <c r="AFK70" s="89"/>
      <c r="AFL70" s="89"/>
      <c r="AFM70" s="89"/>
      <c r="AFN70" s="89"/>
      <c r="AFO70" s="89"/>
      <c r="AFP70" s="89"/>
      <c r="AFQ70" s="89"/>
      <c r="AFR70" s="89"/>
      <c r="AFS70" s="89"/>
      <c r="AFT70" s="89"/>
      <c r="AFU70" s="89"/>
      <c r="AFV70" s="89"/>
      <c r="AFW70" s="89"/>
      <c r="AFX70" s="89"/>
      <c r="AFY70" s="89"/>
      <c r="AFZ70" s="89"/>
      <c r="AGA70" s="89"/>
      <c r="AGB70" s="89"/>
      <c r="AGC70" s="89"/>
      <c r="AGD70" s="89"/>
      <c r="AGE70" s="89"/>
      <c r="AGF70" s="89"/>
      <c r="AGG70" s="89"/>
      <c r="AGH70" s="89"/>
      <c r="AGI70" s="89"/>
      <c r="AGJ70" s="89"/>
      <c r="AGK70" s="89"/>
      <c r="AGL70" s="89"/>
      <c r="AGM70" s="89"/>
      <c r="AGN70" s="89"/>
      <c r="AGO70" s="89"/>
      <c r="AGP70" s="89"/>
      <c r="AGQ70" s="89"/>
      <c r="AGR70" s="89"/>
      <c r="AGS70" s="89"/>
      <c r="AGT70" s="89"/>
      <c r="AGU70" s="89"/>
      <c r="AGV70" s="89"/>
      <c r="AGW70" s="89"/>
      <c r="AGX70" s="89"/>
      <c r="AGY70" s="89"/>
      <c r="AGZ70" s="89"/>
      <c r="AHA70" s="89"/>
      <c r="AHB70" s="89"/>
      <c r="AHC70" s="89"/>
      <c r="AHD70" s="89"/>
      <c r="AHE70" s="89"/>
      <c r="AHF70" s="89"/>
      <c r="AHG70" s="89"/>
      <c r="AHH70" s="89"/>
      <c r="AHI70" s="89"/>
      <c r="AHJ70" s="89"/>
      <c r="AHK70" s="89"/>
      <c r="AHL70" s="89"/>
      <c r="AHM70" s="89"/>
      <c r="AHN70" s="89"/>
      <c r="AHO70" s="89"/>
      <c r="AHP70" s="89"/>
      <c r="AHQ70" s="89"/>
      <c r="AHR70" s="89"/>
      <c r="AHS70" s="89"/>
      <c r="AHT70" s="89"/>
      <c r="AHU70" s="89"/>
      <c r="AHV70" s="89"/>
      <c r="AHW70" s="89"/>
      <c r="AHX70" s="89"/>
      <c r="AHY70" s="89"/>
      <c r="AHZ70" s="89"/>
      <c r="AIA70" s="89"/>
      <c r="AIB70" s="89"/>
      <c r="AIC70" s="89"/>
      <c r="AID70" s="89"/>
      <c r="AIE70" s="89"/>
      <c r="AIF70" s="89"/>
      <c r="AIG70" s="89"/>
      <c r="AIH70" s="89"/>
      <c r="AII70" s="89"/>
      <c r="AIJ70" s="89"/>
      <c r="AIK70" s="89"/>
      <c r="AIL70" s="89"/>
      <c r="AIM70" s="89"/>
      <c r="AIN70" s="89"/>
      <c r="AIO70" s="89"/>
      <c r="AIP70" s="89"/>
      <c r="AIQ70" s="89"/>
      <c r="AIR70" s="89"/>
      <c r="AIS70" s="89"/>
      <c r="AIT70" s="89"/>
      <c r="AIU70" s="89"/>
      <c r="AIV70" s="89"/>
      <c r="AIW70" s="89"/>
      <c r="AIX70" s="89"/>
      <c r="AIY70" s="89"/>
      <c r="AIZ70" s="89"/>
      <c r="AJA70" s="89"/>
      <c r="AJB70" s="89"/>
      <c r="AJC70" s="89"/>
      <c r="AJD70" s="89"/>
      <c r="AJE70" s="89"/>
      <c r="AJF70" s="89"/>
      <c r="AJG70" s="89"/>
      <c r="AJH70" s="89"/>
      <c r="AJI70" s="89"/>
      <c r="AJJ70" s="89"/>
      <c r="AJK70" s="89"/>
      <c r="AJL70" s="89"/>
      <c r="AJM70" s="89"/>
      <c r="AJN70" s="89"/>
      <c r="AJO70" s="89"/>
      <c r="AJP70" s="89"/>
      <c r="AJQ70" s="89"/>
      <c r="AJR70" s="89"/>
      <c r="AJS70" s="89"/>
      <c r="AJT70" s="89"/>
      <c r="AJU70" s="89"/>
      <c r="AJV70" s="89"/>
      <c r="AJW70" s="89"/>
      <c r="AJX70" s="89"/>
      <c r="AJY70" s="89"/>
      <c r="AJZ70" s="89"/>
      <c r="AKA70" s="89"/>
      <c r="AKB70" s="89"/>
      <c r="AKC70" s="89"/>
      <c r="AKD70" s="89"/>
      <c r="AKE70" s="89"/>
      <c r="AKF70" s="89"/>
      <c r="AKG70" s="89"/>
      <c r="AKH70" s="89"/>
      <c r="AKI70" s="89"/>
      <c r="AKJ70" s="89"/>
      <c r="AKK70" s="89"/>
      <c r="AKL70" s="89"/>
      <c r="AKM70" s="89"/>
      <c r="AKN70" s="89"/>
      <c r="AKO70" s="89"/>
      <c r="AKP70" s="89"/>
      <c r="AKQ70" s="89"/>
      <c r="AKR70" s="89"/>
      <c r="AKS70" s="89"/>
      <c r="AKT70" s="89"/>
      <c r="AKU70" s="89"/>
      <c r="AKV70" s="89"/>
      <c r="AKW70" s="89"/>
      <c r="AKX70" s="89"/>
      <c r="AKY70" s="89"/>
      <c r="AKZ70" s="89"/>
      <c r="ALA70" s="89"/>
      <c r="ALB70" s="89"/>
      <c r="ALC70" s="89"/>
      <c r="ALD70" s="89"/>
      <c r="ALE70" s="89"/>
      <c r="ALF70" s="89"/>
      <c r="ALG70" s="89"/>
      <c r="ALH70" s="89"/>
      <c r="ALI70" s="89"/>
      <c r="ALJ70" s="89"/>
      <c r="ALK70" s="89"/>
      <c r="ALL70" s="89"/>
      <c r="ALM70" s="89"/>
      <c r="ALN70" s="89"/>
      <c r="ALO70" s="89"/>
      <c r="ALP70" s="89"/>
      <c r="ALQ70" s="89"/>
      <c r="ALR70" s="89"/>
      <c r="ALS70" s="89"/>
      <c r="ALT70" s="89"/>
      <c r="ALU70" s="89"/>
      <c r="ALV70" s="89"/>
      <c r="ALW70" s="89"/>
    </row>
    <row r="71" spans="1:1012" ht="14.25"/>
    <row r="72" spans="1:1012" ht="14.25">
      <c r="A72" s="87"/>
      <c r="B72" s="89"/>
      <c r="C72" s="89"/>
      <c r="D72" s="89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89"/>
      <c r="AR72" s="89"/>
      <c r="AS72" s="89"/>
      <c r="AT72" s="89"/>
      <c r="AU72" s="89"/>
      <c r="AV72" s="89"/>
      <c r="AW72" s="89"/>
      <c r="AX72" s="89"/>
      <c r="AY72" s="89"/>
      <c r="AZ72" s="89"/>
      <c r="BA72" s="89"/>
      <c r="BB72" s="89"/>
      <c r="BC72" s="89"/>
      <c r="BD72" s="89"/>
      <c r="BE72" s="89"/>
      <c r="BF72" s="89"/>
      <c r="BG72" s="89"/>
      <c r="BH72" s="89"/>
      <c r="BI72" s="89"/>
      <c r="BJ72" s="89"/>
      <c r="BK72" s="89"/>
      <c r="BL72" s="89"/>
      <c r="BM72" s="89"/>
      <c r="BN72" s="89"/>
      <c r="BO72" s="89"/>
      <c r="BP72" s="89"/>
      <c r="BQ72" s="89"/>
      <c r="BR72" s="89"/>
      <c r="BS72" s="89"/>
      <c r="BT72" s="89"/>
      <c r="BU72" s="89"/>
      <c r="BV72" s="89"/>
      <c r="BW72" s="89"/>
      <c r="BX72" s="89"/>
      <c r="BY72" s="89"/>
      <c r="BZ72" s="89"/>
      <c r="CA72" s="89"/>
      <c r="CB72" s="89"/>
      <c r="CC72" s="89"/>
      <c r="CD72" s="89"/>
      <c r="CE72" s="89"/>
      <c r="CF72" s="89"/>
      <c r="CG72" s="89"/>
      <c r="CH72" s="89"/>
      <c r="CI72" s="89"/>
      <c r="CJ72" s="89"/>
      <c r="CK72" s="89"/>
      <c r="CL72" s="89"/>
      <c r="CM72" s="89"/>
      <c r="CN72" s="89"/>
      <c r="CO72" s="89"/>
      <c r="CP72" s="89"/>
      <c r="CQ72" s="89"/>
      <c r="CR72" s="89"/>
      <c r="CS72" s="89"/>
      <c r="CT72" s="89"/>
      <c r="CU72" s="89"/>
      <c r="CV72" s="89"/>
      <c r="CW72" s="89"/>
      <c r="CX72" s="89"/>
      <c r="CY72" s="89"/>
      <c r="CZ72" s="89"/>
      <c r="DA72" s="89"/>
      <c r="DB72" s="89"/>
      <c r="DC72" s="89"/>
      <c r="DD72" s="89"/>
      <c r="DE72" s="89"/>
      <c r="DF72" s="89"/>
      <c r="DG72" s="89"/>
      <c r="DH72" s="89"/>
      <c r="DI72" s="89"/>
      <c r="DJ72" s="89"/>
      <c r="DK72" s="89"/>
      <c r="DL72" s="89"/>
      <c r="DM72" s="89"/>
      <c r="DN72" s="89"/>
      <c r="DO72" s="89"/>
      <c r="DP72" s="89"/>
      <c r="DQ72" s="89"/>
      <c r="DR72" s="89"/>
      <c r="DS72" s="89"/>
      <c r="DT72" s="89"/>
      <c r="DU72" s="89"/>
      <c r="DV72" s="89"/>
      <c r="DW72" s="89"/>
      <c r="DX72" s="89"/>
      <c r="DY72" s="89"/>
      <c r="DZ72" s="89"/>
      <c r="EA72" s="89"/>
      <c r="EB72" s="89"/>
      <c r="EC72" s="89"/>
      <c r="ED72" s="89"/>
      <c r="EE72" s="89"/>
      <c r="EF72" s="89"/>
      <c r="EG72" s="89"/>
      <c r="EH72" s="89"/>
      <c r="EI72" s="89"/>
      <c r="EJ72" s="89"/>
      <c r="EK72" s="89"/>
      <c r="EL72" s="89"/>
      <c r="EM72" s="89"/>
      <c r="EN72" s="89"/>
      <c r="EO72" s="89"/>
      <c r="EP72" s="89"/>
      <c r="EQ72" s="89"/>
      <c r="ER72" s="89"/>
      <c r="ES72" s="89"/>
      <c r="ET72" s="89"/>
      <c r="EU72" s="89"/>
      <c r="EV72" s="89"/>
      <c r="EW72" s="89"/>
      <c r="EX72" s="89"/>
      <c r="EY72" s="89"/>
      <c r="EZ72" s="89"/>
      <c r="FA72" s="89"/>
      <c r="FB72" s="89"/>
      <c r="FC72" s="89"/>
      <c r="FD72" s="89"/>
      <c r="FE72" s="89"/>
      <c r="FF72" s="89"/>
      <c r="FG72" s="89"/>
      <c r="FH72" s="89"/>
      <c r="FI72" s="89"/>
      <c r="FJ72" s="89"/>
      <c r="FK72" s="89"/>
      <c r="FL72" s="89"/>
      <c r="FM72" s="89"/>
      <c r="FN72" s="89"/>
      <c r="FO72" s="89"/>
      <c r="FP72" s="89"/>
      <c r="FQ72" s="89"/>
      <c r="FR72" s="89"/>
      <c r="FS72" s="89"/>
      <c r="FT72" s="89"/>
      <c r="FU72" s="89"/>
      <c r="FV72" s="89"/>
      <c r="FW72" s="89"/>
      <c r="FX72" s="89"/>
      <c r="FY72" s="89"/>
      <c r="FZ72" s="89"/>
      <c r="GA72" s="89"/>
      <c r="GB72" s="89"/>
      <c r="GC72" s="89"/>
      <c r="GD72" s="89"/>
      <c r="GE72" s="89"/>
      <c r="GF72" s="89"/>
      <c r="GG72" s="89"/>
      <c r="GH72" s="89"/>
      <c r="GI72" s="89"/>
      <c r="GJ72" s="89"/>
      <c r="GK72" s="89"/>
      <c r="GL72" s="89"/>
      <c r="GM72" s="89"/>
      <c r="GN72" s="89"/>
      <c r="GO72" s="89"/>
      <c r="GP72" s="89"/>
      <c r="GQ72" s="89"/>
      <c r="GR72" s="89"/>
      <c r="GS72" s="89"/>
      <c r="GT72" s="89"/>
      <c r="GU72" s="89"/>
      <c r="GV72" s="89"/>
      <c r="GW72" s="89"/>
      <c r="GX72" s="89"/>
      <c r="GY72" s="89"/>
      <c r="GZ72" s="89"/>
      <c r="HA72" s="89"/>
      <c r="HB72" s="89"/>
      <c r="HC72" s="89"/>
      <c r="HD72" s="89"/>
      <c r="HE72" s="89"/>
      <c r="HF72" s="89"/>
      <c r="HG72" s="89"/>
      <c r="HH72" s="89"/>
      <c r="HI72" s="89"/>
      <c r="HJ72" s="89"/>
      <c r="HK72" s="89"/>
      <c r="HL72" s="89"/>
      <c r="HM72" s="89"/>
      <c r="HN72" s="89"/>
      <c r="HO72" s="89"/>
      <c r="HP72" s="89"/>
      <c r="HQ72" s="89"/>
      <c r="HR72" s="89"/>
      <c r="HS72" s="89"/>
      <c r="HT72" s="89"/>
      <c r="HU72" s="89"/>
      <c r="HV72" s="89"/>
      <c r="HW72" s="89"/>
      <c r="HX72" s="89"/>
      <c r="HY72" s="89"/>
      <c r="HZ72" s="89"/>
      <c r="IA72" s="89"/>
      <c r="IB72" s="89"/>
      <c r="IC72" s="89"/>
      <c r="ID72" s="89"/>
      <c r="IE72" s="89"/>
      <c r="IF72" s="89"/>
      <c r="IG72" s="89"/>
      <c r="IH72" s="89"/>
      <c r="II72" s="89"/>
      <c r="IJ72" s="89"/>
      <c r="IK72" s="89"/>
      <c r="IL72" s="89"/>
      <c r="IM72" s="89"/>
      <c r="IN72" s="89"/>
      <c r="IO72" s="89"/>
      <c r="IP72" s="89"/>
      <c r="IQ72" s="89"/>
      <c r="IR72" s="89"/>
      <c r="IS72" s="89"/>
      <c r="IT72" s="89"/>
      <c r="IU72" s="89"/>
      <c r="IV72" s="89"/>
      <c r="IW72" s="89"/>
      <c r="IX72" s="89"/>
      <c r="IY72" s="89"/>
      <c r="IZ72" s="89"/>
      <c r="JA72" s="89"/>
      <c r="JB72" s="89"/>
      <c r="JC72" s="89"/>
      <c r="JD72" s="89"/>
      <c r="JE72" s="89"/>
      <c r="JF72" s="89"/>
      <c r="JG72" s="89"/>
      <c r="JH72" s="89"/>
      <c r="JI72" s="89"/>
      <c r="JJ72" s="89"/>
      <c r="JK72" s="89"/>
      <c r="JL72" s="89"/>
      <c r="JM72" s="89"/>
      <c r="JN72" s="89"/>
      <c r="JO72" s="89"/>
      <c r="JP72" s="89"/>
      <c r="JQ72" s="89"/>
      <c r="JR72" s="89"/>
      <c r="JS72" s="89"/>
      <c r="JT72" s="89"/>
      <c r="JU72" s="89"/>
      <c r="JV72" s="89"/>
      <c r="JW72" s="89"/>
      <c r="JX72" s="89"/>
      <c r="JY72" s="89"/>
      <c r="JZ72" s="89"/>
      <c r="KA72" s="89"/>
      <c r="KB72" s="89"/>
      <c r="KC72" s="89"/>
      <c r="KD72" s="89"/>
      <c r="KE72" s="89"/>
      <c r="KF72" s="89"/>
      <c r="KG72" s="89"/>
      <c r="KH72" s="89"/>
      <c r="KI72" s="89"/>
      <c r="KJ72" s="89"/>
      <c r="KK72" s="89"/>
      <c r="KL72" s="89"/>
      <c r="KM72" s="89"/>
      <c r="KN72" s="89"/>
      <c r="KO72" s="89"/>
      <c r="KP72" s="89"/>
      <c r="KQ72" s="89"/>
      <c r="KR72" s="89"/>
      <c r="KS72" s="89"/>
      <c r="KT72" s="89"/>
      <c r="KU72" s="89"/>
      <c r="KV72" s="89"/>
      <c r="KW72" s="89"/>
      <c r="KX72" s="89"/>
      <c r="KY72" s="89"/>
      <c r="KZ72" s="89"/>
      <c r="LA72" s="89"/>
      <c r="LB72" s="89"/>
      <c r="LC72" s="89"/>
      <c r="LD72" s="89"/>
      <c r="LE72" s="89"/>
      <c r="LF72" s="89"/>
      <c r="LG72" s="89"/>
      <c r="LH72" s="89"/>
      <c r="LI72" s="89"/>
      <c r="LJ72" s="89"/>
      <c r="LK72" s="89"/>
      <c r="LL72" s="89"/>
      <c r="LM72" s="89"/>
      <c r="LN72" s="89"/>
      <c r="LO72" s="89"/>
      <c r="LP72" s="89"/>
      <c r="LQ72" s="89"/>
      <c r="LR72" s="89"/>
      <c r="LS72" s="89"/>
      <c r="LT72" s="89"/>
      <c r="LU72" s="89"/>
      <c r="LV72" s="89"/>
      <c r="LW72" s="89"/>
      <c r="LX72" s="89"/>
      <c r="LY72" s="89"/>
      <c r="LZ72" s="89"/>
      <c r="MA72" s="89"/>
      <c r="MB72" s="89"/>
      <c r="MC72" s="89"/>
      <c r="MD72" s="89"/>
      <c r="ME72" s="89"/>
      <c r="MF72" s="89"/>
      <c r="MG72" s="89"/>
      <c r="MH72" s="89"/>
      <c r="MI72" s="89"/>
      <c r="MJ72" s="89"/>
      <c r="MK72" s="89"/>
      <c r="ML72" s="89"/>
      <c r="MM72" s="89"/>
      <c r="MN72" s="89"/>
      <c r="MO72" s="89"/>
      <c r="MP72" s="89"/>
      <c r="MQ72" s="89"/>
      <c r="MR72" s="89"/>
      <c r="MS72" s="89"/>
      <c r="MT72" s="89"/>
      <c r="MU72" s="89"/>
      <c r="MV72" s="89"/>
      <c r="MW72" s="89"/>
      <c r="MX72" s="89"/>
      <c r="MY72" s="89"/>
      <c r="MZ72" s="89"/>
      <c r="NA72" s="89"/>
      <c r="NB72" s="89"/>
      <c r="NC72" s="89"/>
      <c r="ND72" s="89"/>
      <c r="NE72" s="89"/>
      <c r="NF72" s="89"/>
      <c r="NG72" s="89"/>
      <c r="NH72" s="89"/>
      <c r="NI72" s="89"/>
      <c r="NJ72" s="89"/>
      <c r="NK72" s="89"/>
      <c r="NL72" s="89"/>
      <c r="NM72" s="89"/>
      <c r="NN72" s="89"/>
      <c r="NO72" s="89"/>
      <c r="NP72" s="89"/>
      <c r="NQ72" s="89"/>
      <c r="NR72" s="89"/>
      <c r="NS72" s="89"/>
      <c r="NT72" s="89"/>
      <c r="NU72" s="89"/>
      <c r="NV72" s="89"/>
      <c r="NW72" s="89"/>
      <c r="NX72" s="89"/>
      <c r="NY72" s="89"/>
      <c r="NZ72" s="89"/>
      <c r="OA72" s="89"/>
      <c r="OB72" s="89"/>
      <c r="OC72" s="89"/>
      <c r="OD72" s="89"/>
      <c r="OE72" s="89"/>
      <c r="OF72" s="89"/>
      <c r="OG72" s="89"/>
      <c r="OH72" s="89"/>
      <c r="OI72" s="89"/>
      <c r="OJ72" s="89"/>
      <c r="OK72" s="89"/>
      <c r="OL72" s="89"/>
      <c r="OM72" s="89"/>
      <c r="ON72" s="89"/>
      <c r="OO72" s="89"/>
      <c r="OP72" s="89"/>
      <c r="OQ72" s="89"/>
      <c r="OR72" s="89"/>
      <c r="OS72" s="89"/>
      <c r="OT72" s="89"/>
      <c r="OU72" s="89"/>
      <c r="OV72" s="89"/>
      <c r="OW72" s="89"/>
      <c r="OX72" s="89"/>
      <c r="OY72" s="89"/>
      <c r="OZ72" s="89"/>
      <c r="PA72" s="89"/>
      <c r="PB72" s="89"/>
      <c r="PC72" s="89"/>
      <c r="PD72" s="89"/>
      <c r="PE72" s="89"/>
      <c r="PF72" s="89"/>
      <c r="PG72" s="89"/>
      <c r="PH72" s="89"/>
      <c r="PI72" s="89"/>
      <c r="PJ72" s="89"/>
      <c r="PK72" s="89"/>
      <c r="PL72" s="89"/>
      <c r="PM72" s="89"/>
      <c r="PN72" s="89"/>
      <c r="PO72" s="89"/>
      <c r="PP72" s="89"/>
      <c r="PQ72" s="89"/>
      <c r="PR72" s="89"/>
      <c r="PS72" s="89"/>
      <c r="PT72" s="89"/>
      <c r="PU72" s="89"/>
      <c r="PV72" s="89"/>
      <c r="PW72" s="89"/>
      <c r="PX72" s="89"/>
      <c r="PY72" s="89"/>
      <c r="PZ72" s="89"/>
      <c r="QA72" s="89"/>
      <c r="QB72" s="89"/>
      <c r="QC72" s="89"/>
      <c r="QD72" s="89"/>
      <c r="QE72" s="89"/>
      <c r="QF72" s="89"/>
      <c r="QG72" s="89"/>
      <c r="QH72" s="89"/>
      <c r="QI72" s="89"/>
      <c r="QJ72" s="89"/>
      <c r="QK72" s="89"/>
      <c r="QL72" s="89"/>
      <c r="QM72" s="89"/>
      <c r="QN72" s="89"/>
      <c r="QO72" s="89"/>
      <c r="QP72" s="89"/>
      <c r="QQ72" s="89"/>
      <c r="QR72" s="89"/>
      <c r="QS72" s="89"/>
      <c r="QT72" s="89"/>
      <c r="QU72" s="89"/>
      <c r="QV72" s="89"/>
      <c r="QW72" s="89"/>
      <c r="QX72" s="89"/>
      <c r="QY72" s="89"/>
      <c r="QZ72" s="89"/>
      <c r="RA72" s="89"/>
      <c r="RB72" s="89"/>
      <c r="RC72" s="89"/>
      <c r="RD72" s="89"/>
      <c r="RE72" s="89"/>
      <c r="RF72" s="89"/>
      <c r="RG72" s="89"/>
      <c r="RH72" s="89"/>
      <c r="RI72" s="89"/>
      <c r="RJ72" s="89"/>
      <c r="RK72" s="89"/>
      <c r="RL72" s="89"/>
      <c r="RM72" s="89"/>
      <c r="RN72" s="89"/>
      <c r="RO72" s="89"/>
      <c r="RP72" s="89"/>
      <c r="RQ72" s="89"/>
      <c r="RR72" s="89"/>
      <c r="RS72" s="89"/>
      <c r="RT72" s="89"/>
      <c r="RU72" s="89"/>
      <c r="RV72" s="89"/>
      <c r="RW72" s="89"/>
      <c r="RX72" s="89"/>
      <c r="RY72" s="89"/>
      <c r="RZ72" s="89"/>
      <c r="SA72" s="89"/>
      <c r="SB72" s="89"/>
      <c r="SC72" s="89"/>
      <c r="SD72" s="89"/>
      <c r="SE72" s="89"/>
      <c r="SF72" s="89"/>
      <c r="SG72" s="89"/>
      <c r="SH72" s="89"/>
      <c r="SI72" s="89"/>
      <c r="SJ72" s="89"/>
      <c r="SK72" s="89"/>
      <c r="SL72" s="89"/>
      <c r="SM72" s="89"/>
      <c r="SN72" s="89"/>
      <c r="SO72" s="89"/>
      <c r="SP72" s="89"/>
      <c r="SQ72" s="89"/>
      <c r="SR72" s="89"/>
      <c r="SS72" s="89"/>
      <c r="ST72" s="89"/>
      <c r="SU72" s="89"/>
      <c r="SV72" s="89"/>
      <c r="SW72" s="89"/>
      <c r="SX72" s="89"/>
      <c r="SY72" s="89"/>
      <c r="SZ72" s="89"/>
      <c r="TA72" s="89"/>
      <c r="TB72" s="89"/>
      <c r="TC72" s="89"/>
      <c r="TD72" s="89"/>
      <c r="TE72" s="89"/>
      <c r="TF72" s="89"/>
      <c r="TG72" s="89"/>
      <c r="TH72" s="89"/>
      <c r="TI72" s="89"/>
      <c r="TJ72" s="89"/>
      <c r="TK72" s="89"/>
      <c r="TL72" s="89"/>
      <c r="TM72" s="89"/>
      <c r="TN72" s="89"/>
      <c r="TO72" s="89"/>
      <c r="TP72" s="89"/>
      <c r="TQ72" s="89"/>
      <c r="TR72" s="89"/>
      <c r="TS72" s="89"/>
      <c r="TT72" s="89"/>
      <c r="TU72" s="89"/>
      <c r="TV72" s="89"/>
      <c r="TW72" s="89"/>
      <c r="TX72" s="89"/>
      <c r="TY72" s="89"/>
      <c r="TZ72" s="89"/>
      <c r="UA72" s="89"/>
      <c r="UB72" s="89"/>
      <c r="UC72" s="89"/>
      <c r="UD72" s="89"/>
      <c r="UE72" s="89"/>
      <c r="UF72" s="89"/>
      <c r="UG72" s="89"/>
      <c r="UH72" s="89"/>
      <c r="UI72" s="89"/>
      <c r="UJ72" s="89"/>
      <c r="UK72" s="89"/>
      <c r="UL72" s="89"/>
      <c r="UM72" s="89"/>
      <c r="UN72" s="89"/>
      <c r="UO72" s="89"/>
      <c r="UP72" s="89"/>
      <c r="UQ72" s="89"/>
      <c r="UR72" s="89"/>
      <c r="US72" s="89"/>
      <c r="UT72" s="89"/>
      <c r="UU72" s="89"/>
      <c r="UV72" s="89"/>
      <c r="UW72" s="89"/>
      <c r="UX72" s="89"/>
      <c r="UY72" s="89"/>
      <c r="UZ72" s="89"/>
      <c r="VA72" s="89"/>
      <c r="VB72" s="89"/>
      <c r="VC72" s="89"/>
      <c r="VD72" s="89"/>
      <c r="VE72" s="89"/>
      <c r="VF72" s="89"/>
      <c r="VG72" s="89"/>
      <c r="VH72" s="89"/>
      <c r="VI72" s="89"/>
      <c r="VJ72" s="89"/>
      <c r="VK72" s="89"/>
      <c r="VL72" s="89"/>
      <c r="VM72" s="89"/>
      <c r="VN72" s="89"/>
      <c r="VO72" s="89"/>
      <c r="VP72" s="89"/>
      <c r="VQ72" s="89"/>
      <c r="VR72" s="89"/>
      <c r="VS72" s="89"/>
      <c r="VT72" s="89"/>
      <c r="VU72" s="89"/>
      <c r="VV72" s="89"/>
      <c r="VW72" s="89"/>
      <c r="VX72" s="89"/>
      <c r="VY72" s="89"/>
      <c r="VZ72" s="89"/>
      <c r="WA72" s="89"/>
      <c r="WB72" s="89"/>
      <c r="WC72" s="89"/>
      <c r="WD72" s="89"/>
      <c r="WE72" s="89"/>
      <c r="WF72" s="89"/>
      <c r="WG72" s="89"/>
      <c r="WH72" s="89"/>
      <c r="WI72" s="89"/>
      <c r="WJ72" s="89"/>
      <c r="WK72" s="89"/>
      <c r="WL72" s="89"/>
      <c r="WM72" s="89"/>
      <c r="WN72" s="89"/>
      <c r="WO72" s="89"/>
      <c r="WP72" s="89"/>
      <c r="WQ72" s="89"/>
      <c r="WR72" s="89"/>
      <c r="WS72" s="89"/>
      <c r="WT72" s="89"/>
      <c r="WU72" s="89"/>
      <c r="WV72" s="89"/>
      <c r="WW72" s="89"/>
      <c r="WX72" s="89"/>
      <c r="WY72" s="89"/>
      <c r="WZ72" s="89"/>
      <c r="XA72" s="89"/>
      <c r="XB72" s="89"/>
      <c r="XC72" s="89"/>
      <c r="XD72" s="89"/>
      <c r="XE72" s="89"/>
      <c r="XF72" s="89"/>
      <c r="XG72" s="89"/>
      <c r="XH72" s="89"/>
      <c r="XI72" s="89"/>
      <c r="XJ72" s="89"/>
      <c r="XK72" s="89"/>
      <c r="XL72" s="89"/>
      <c r="XM72" s="89"/>
      <c r="XN72" s="89"/>
      <c r="XO72" s="89"/>
      <c r="XP72" s="89"/>
      <c r="XQ72" s="89"/>
      <c r="XR72" s="89"/>
      <c r="XS72" s="89"/>
      <c r="XT72" s="89"/>
      <c r="XU72" s="89"/>
      <c r="XV72" s="89"/>
      <c r="XW72" s="89"/>
      <c r="XX72" s="89"/>
      <c r="XY72" s="89"/>
      <c r="XZ72" s="89"/>
      <c r="YA72" s="89"/>
      <c r="YB72" s="89"/>
      <c r="YC72" s="89"/>
      <c r="YD72" s="89"/>
      <c r="YE72" s="89"/>
      <c r="YF72" s="89"/>
      <c r="YG72" s="89"/>
      <c r="YH72" s="89"/>
      <c r="YI72" s="89"/>
      <c r="YJ72" s="89"/>
      <c r="YK72" s="89"/>
      <c r="YL72" s="89"/>
      <c r="YM72" s="89"/>
      <c r="YN72" s="89"/>
      <c r="YO72" s="89"/>
      <c r="YP72" s="89"/>
      <c r="YQ72" s="89"/>
      <c r="YR72" s="89"/>
      <c r="YS72" s="89"/>
      <c r="YT72" s="89"/>
      <c r="YU72" s="89"/>
      <c r="YV72" s="89"/>
      <c r="YW72" s="89"/>
      <c r="YX72" s="89"/>
      <c r="YY72" s="89"/>
      <c r="YZ72" s="89"/>
      <c r="ZA72" s="89"/>
      <c r="ZB72" s="89"/>
      <c r="ZC72" s="89"/>
      <c r="ZD72" s="89"/>
      <c r="ZE72" s="89"/>
      <c r="ZF72" s="89"/>
      <c r="ZG72" s="89"/>
      <c r="ZH72" s="89"/>
      <c r="ZI72" s="89"/>
      <c r="ZJ72" s="89"/>
      <c r="ZK72" s="89"/>
      <c r="ZL72" s="89"/>
      <c r="ZM72" s="89"/>
      <c r="ZN72" s="89"/>
      <c r="ZO72" s="89"/>
      <c r="ZP72" s="89"/>
      <c r="ZQ72" s="89"/>
      <c r="ZR72" s="89"/>
      <c r="ZS72" s="89"/>
      <c r="ZT72" s="89"/>
      <c r="ZU72" s="89"/>
      <c r="ZV72" s="89"/>
      <c r="ZW72" s="89"/>
      <c r="ZX72" s="89"/>
      <c r="ZY72" s="89"/>
      <c r="ZZ72" s="89"/>
      <c r="AAA72" s="89"/>
      <c r="AAB72" s="89"/>
      <c r="AAC72" s="89"/>
      <c r="AAD72" s="89"/>
      <c r="AAE72" s="89"/>
      <c r="AAF72" s="89"/>
      <c r="AAG72" s="89"/>
      <c r="AAH72" s="89"/>
      <c r="AAI72" s="89"/>
      <c r="AAJ72" s="89"/>
      <c r="AAK72" s="89"/>
      <c r="AAL72" s="89"/>
      <c r="AAM72" s="89"/>
      <c r="AAN72" s="89"/>
      <c r="AAO72" s="89"/>
      <c r="AAP72" s="89"/>
      <c r="AAQ72" s="89"/>
      <c r="AAR72" s="89"/>
      <c r="AAS72" s="89"/>
      <c r="AAT72" s="89"/>
      <c r="AAU72" s="89"/>
      <c r="AAV72" s="89"/>
      <c r="AAW72" s="89"/>
      <c r="AAX72" s="89"/>
      <c r="AAY72" s="89"/>
      <c r="AAZ72" s="89"/>
      <c r="ABA72" s="89"/>
      <c r="ABB72" s="89"/>
      <c r="ABC72" s="89"/>
      <c r="ABD72" s="89"/>
      <c r="ABE72" s="89"/>
      <c r="ABF72" s="89"/>
      <c r="ABG72" s="89"/>
      <c r="ABH72" s="89"/>
      <c r="ABI72" s="89"/>
      <c r="ABJ72" s="89"/>
      <c r="ABK72" s="89"/>
      <c r="ABL72" s="89"/>
      <c r="ABM72" s="89"/>
      <c r="ABN72" s="89"/>
      <c r="ABO72" s="89"/>
      <c r="ABP72" s="89"/>
      <c r="ABQ72" s="89"/>
      <c r="ABR72" s="89"/>
      <c r="ABS72" s="89"/>
      <c r="ABT72" s="89"/>
      <c r="ABU72" s="89"/>
      <c r="ABV72" s="89"/>
      <c r="ABW72" s="89"/>
      <c r="ABX72" s="89"/>
      <c r="ABY72" s="89"/>
      <c r="ABZ72" s="89"/>
      <c r="ACA72" s="89"/>
      <c r="ACB72" s="89"/>
      <c r="ACC72" s="89"/>
      <c r="ACD72" s="89"/>
      <c r="ACE72" s="89"/>
      <c r="ACF72" s="89"/>
      <c r="ACG72" s="89"/>
      <c r="ACH72" s="89"/>
      <c r="ACI72" s="89"/>
      <c r="ACJ72" s="89"/>
      <c r="ACK72" s="89"/>
      <c r="ACL72" s="89"/>
      <c r="ACM72" s="89"/>
      <c r="ACN72" s="89"/>
      <c r="ACO72" s="89"/>
      <c r="ACP72" s="89"/>
      <c r="ACQ72" s="89"/>
      <c r="ACR72" s="89"/>
      <c r="ACS72" s="89"/>
      <c r="ACT72" s="89"/>
      <c r="ACU72" s="89"/>
      <c r="ACV72" s="89"/>
      <c r="ACW72" s="89"/>
      <c r="ACX72" s="89"/>
      <c r="ACY72" s="89"/>
      <c r="ACZ72" s="89"/>
      <c r="ADA72" s="89"/>
      <c r="ADB72" s="89"/>
      <c r="ADC72" s="89"/>
      <c r="ADD72" s="89"/>
      <c r="ADE72" s="89"/>
      <c r="ADF72" s="89"/>
      <c r="ADG72" s="89"/>
      <c r="ADH72" s="89"/>
      <c r="ADI72" s="89"/>
      <c r="ADJ72" s="89"/>
      <c r="ADK72" s="89"/>
      <c r="ADL72" s="89"/>
      <c r="ADM72" s="89"/>
      <c r="ADN72" s="89"/>
      <c r="ADO72" s="89"/>
      <c r="ADP72" s="89"/>
      <c r="ADQ72" s="89"/>
      <c r="ADR72" s="89"/>
      <c r="ADS72" s="89"/>
      <c r="ADT72" s="89"/>
      <c r="ADU72" s="89"/>
      <c r="ADV72" s="89"/>
      <c r="ADW72" s="89"/>
      <c r="ADX72" s="89"/>
      <c r="ADY72" s="89"/>
      <c r="ADZ72" s="89"/>
      <c r="AEA72" s="89"/>
      <c r="AEB72" s="89"/>
      <c r="AEC72" s="89"/>
      <c r="AED72" s="89"/>
      <c r="AEE72" s="89"/>
      <c r="AEF72" s="89"/>
      <c r="AEG72" s="89"/>
      <c r="AEH72" s="89"/>
      <c r="AEI72" s="89"/>
      <c r="AEJ72" s="89"/>
      <c r="AEK72" s="89"/>
      <c r="AEL72" s="89"/>
      <c r="AEM72" s="89"/>
      <c r="AEN72" s="89"/>
      <c r="AEO72" s="89"/>
      <c r="AEP72" s="89"/>
      <c r="AEQ72" s="89"/>
      <c r="AER72" s="89"/>
      <c r="AES72" s="89"/>
      <c r="AET72" s="89"/>
      <c r="AEU72" s="89"/>
      <c r="AEV72" s="89"/>
      <c r="AEW72" s="89"/>
      <c r="AEX72" s="89"/>
      <c r="AEY72" s="89"/>
      <c r="AEZ72" s="89"/>
      <c r="AFA72" s="89"/>
      <c r="AFB72" s="89"/>
      <c r="AFC72" s="89"/>
      <c r="AFD72" s="89"/>
      <c r="AFE72" s="89"/>
      <c r="AFF72" s="89"/>
      <c r="AFG72" s="89"/>
      <c r="AFH72" s="89"/>
      <c r="AFI72" s="89"/>
      <c r="AFJ72" s="89"/>
      <c r="AFK72" s="89"/>
      <c r="AFL72" s="89"/>
      <c r="AFM72" s="89"/>
      <c r="AFN72" s="89"/>
      <c r="AFO72" s="89"/>
      <c r="AFP72" s="89"/>
      <c r="AFQ72" s="89"/>
      <c r="AFR72" s="89"/>
      <c r="AFS72" s="89"/>
      <c r="AFT72" s="89"/>
      <c r="AFU72" s="89"/>
      <c r="AFV72" s="89"/>
      <c r="AFW72" s="89"/>
      <c r="AFX72" s="89"/>
      <c r="AFY72" s="89"/>
      <c r="AFZ72" s="89"/>
      <c r="AGA72" s="89"/>
      <c r="AGB72" s="89"/>
      <c r="AGC72" s="89"/>
      <c r="AGD72" s="89"/>
      <c r="AGE72" s="89"/>
      <c r="AGF72" s="89"/>
      <c r="AGG72" s="89"/>
      <c r="AGH72" s="89"/>
      <c r="AGI72" s="89"/>
      <c r="AGJ72" s="89"/>
      <c r="AGK72" s="89"/>
      <c r="AGL72" s="89"/>
      <c r="AGM72" s="89"/>
      <c r="AGN72" s="89"/>
      <c r="AGO72" s="89"/>
      <c r="AGP72" s="89"/>
      <c r="AGQ72" s="89"/>
      <c r="AGR72" s="89"/>
      <c r="AGS72" s="89"/>
      <c r="AGT72" s="89"/>
      <c r="AGU72" s="89"/>
      <c r="AGV72" s="89"/>
      <c r="AGW72" s="89"/>
      <c r="AGX72" s="89"/>
      <c r="AGY72" s="89"/>
      <c r="AGZ72" s="89"/>
      <c r="AHA72" s="89"/>
      <c r="AHB72" s="89"/>
      <c r="AHC72" s="89"/>
      <c r="AHD72" s="89"/>
      <c r="AHE72" s="89"/>
      <c r="AHF72" s="89"/>
      <c r="AHG72" s="89"/>
      <c r="AHH72" s="89"/>
      <c r="AHI72" s="89"/>
      <c r="AHJ72" s="89"/>
      <c r="AHK72" s="89"/>
      <c r="AHL72" s="89"/>
      <c r="AHM72" s="89"/>
      <c r="AHN72" s="89"/>
      <c r="AHO72" s="89"/>
      <c r="AHP72" s="89"/>
      <c r="AHQ72" s="89"/>
      <c r="AHR72" s="89"/>
      <c r="AHS72" s="89"/>
      <c r="AHT72" s="89"/>
      <c r="AHU72" s="89"/>
      <c r="AHV72" s="89"/>
      <c r="AHW72" s="89"/>
      <c r="AHX72" s="89"/>
      <c r="AHY72" s="89"/>
      <c r="AHZ72" s="89"/>
      <c r="AIA72" s="89"/>
      <c r="AIB72" s="89"/>
      <c r="AIC72" s="89"/>
      <c r="AID72" s="89"/>
      <c r="AIE72" s="89"/>
      <c r="AIF72" s="89"/>
      <c r="AIG72" s="89"/>
      <c r="AIH72" s="89"/>
      <c r="AII72" s="89"/>
      <c r="AIJ72" s="89"/>
      <c r="AIK72" s="89"/>
      <c r="AIL72" s="89"/>
      <c r="AIM72" s="89"/>
      <c r="AIN72" s="89"/>
      <c r="AIO72" s="89"/>
      <c r="AIP72" s="89"/>
      <c r="AIQ72" s="89"/>
      <c r="AIR72" s="89"/>
      <c r="AIS72" s="89"/>
      <c r="AIT72" s="89"/>
      <c r="AIU72" s="89"/>
      <c r="AIV72" s="89"/>
      <c r="AIW72" s="89"/>
      <c r="AIX72" s="89"/>
      <c r="AIY72" s="89"/>
      <c r="AIZ72" s="89"/>
      <c r="AJA72" s="89"/>
      <c r="AJB72" s="89"/>
      <c r="AJC72" s="89"/>
      <c r="AJD72" s="89"/>
      <c r="AJE72" s="89"/>
      <c r="AJF72" s="89"/>
      <c r="AJG72" s="89"/>
      <c r="AJH72" s="89"/>
      <c r="AJI72" s="89"/>
      <c r="AJJ72" s="89"/>
      <c r="AJK72" s="89"/>
      <c r="AJL72" s="89"/>
      <c r="AJM72" s="89"/>
      <c r="AJN72" s="89"/>
      <c r="AJO72" s="89"/>
      <c r="AJP72" s="89"/>
      <c r="AJQ72" s="89"/>
      <c r="AJR72" s="89"/>
      <c r="AJS72" s="89"/>
      <c r="AJT72" s="89"/>
      <c r="AJU72" s="89"/>
      <c r="AJV72" s="89"/>
      <c r="AJW72" s="89"/>
      <c r="AJX72" s="89"/>
      <c r="AJY72" s="89"/>
      <c r="AJZ72" s="89"/>
      <c r="AKA72" s="89"/>
      <c r="AKB72" s="89"/>
      <c r="AKC72" s="89"/>
      <c r="AKD72" s="89"/>
      <c r="AKE72" s="89"/>
      <c r="AKF72" s="89"/>
      <c r="AKG72" s="89"/>
      <c r="AKH72" s="89"/>
      <c r="AKI72" s="89"/>
      <c r="AKJ72" s="89"/>
      <c r="AKK72" s="89"/>
      <c r="AKL72" s="89"/>
      <c r="AKM72" s="89"/>
      <c r="AKN72" s="89"/>
      <c r="AKO72" s="89"/>
      <c r="AKP72" s="89"/>
      <c r="AKQ72" s="89"/>
      <c r="AKR72" s="89"/>
      <c r="AKS72" s="89"/>
      <c r="AKT72" s="89"/>
      <c r="AKU72" s="89"/>
      <c r="AKV72" s="89"/>
      <c r="AKW72" s="89"/>
      <c r="AKX72" s="89"/>
      <c r="AKY72" s="89"/>
      <c r="AKZ72" s="89"/>
      <c r="ALA72" s="89"/>
      <c r="ALB72" s="89"/>
      <c r="ALC72" s="89"/>
      <c r="ALD72" s="89"/>
      <c r="ALE72" s="89"/>
      <c r="ALF72" s="89"/>
      <c r="ALG72" s="89"/>
      <c r="ALH72" s="89"/>
      <c r="ALI72" s="89"/>
      <c r="ALJ72" s="89"/>
      <c r="ALK72" s="89"/>
      <c r="ALL72" s="89"/>
      <c r="ALM72" s="89"/>
      <c r="ALN72" s="89"/>
      <c r="ALO72" s="89"/>
      <c r="ALP72" s="89"/>
      <c r="ALQ72" s="89"/>
      <c r="ALR72" s="89"/>
      <c r="ALS72" s="89"/>
      <c r="ALT72" s="89"/>
      <c r="ALU72" s="89"/>
      <c r="ALV72" s="89"/>
      <c r="ALW72" s="89"/>
    </row>
    <row r="73" spans="1:1012" ht="14.25"/>
    <row r="74" spans="1:1012" ht="14.25">
      <c r="A74" s="87"/>
      <c r="B74" s="89"/>
      <c r="C74" s="89"/>
      <c r="D74" s="89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89"/>
      <c r="AR74" s="89"/>
      <c r="AS74" s="89"/>
      <c r="AT74" s="89"/>
      <c r="AU74" s="89"/>
      <c r="AV74" s="89"/>
      <c r="AW74" s="89"/>
      <c r="AX74" s="89"/>
      <c r="AY74" s="89"/>
      <c r="AZ74" s="89"/>
      <c r="BA74" s="89"/>
      <c r="BB74" s="89"/>
      <c r="BC74" s="89"/>
      <c r="BD74" s="89"/>
      <c r="BE74" s="89"/>
      <c r="BF74" s="89"/>
      <c r="BG74" s="89"/>
      <c r="BH74" s="89"/>
      <c r="BI74" s="89"/>
      <c r="BJ74" s="89"/>
      <c r="BK74" s="89"/>
      <c r="BL74" s="89"/>
      <c r="BM74" s="89"/>
      <c r="BN74" s="89"/>
      <c r="BO74" s="89"/>
      <c r="BP74" s="89"/>
      <c r="BQ74" s="89"/>
      <c r="BR74" s="89"/>
      <c r="BS74" s="89"/>
      <c r="BT74" s="89"/>
      <c r="BU74" s="89"/>
      <c r="BV74" s="89"/>
      <c r="BW74" s="89"/>
      <c r="BX74" s="89"/>
      <c r="BY74" s="89"/>
      <c r="BZ74" s="89"/>
      <c r="CA74" s="89"/>
      <c r="CB74" s="89"/>
      <c r="CC74" s="89"/>
      <c r="CD74" s="89"/>
      <c r="CE74" s="89"/>
      <c r="CF74" s="89"/>
      <c r="CG74" s="89"/>
      <c r="CH74" s="89"/>
      <c r="CI74" s="89"/>
      <c r="CJ74" s="89"/>
      <c r="CK74" s="89"/>
      <c r="CL74" s="89"/>
      <c r="CM74" s="89"/>
      <c r="CN74" s="89"/>
      <c r="CO74" s="89"/>
      <c r="CP74" s="89"/>
      <c r="CQ74" s="89"/>
      <c r="CR74" s="89"/>
      <c r="CS74" s="89"/>
      <c r="CT74" s="89"/>
      <c r="CU74" s="89"/>
      <c r="CV74" s="89"/>
      <c r="CW74" s="89"/>
      <c r="CX74" s="89"/>
      <c r="CY74" s="89"/>
      <c r="CZ74" s="89"/>
      <c r="DA74" s="89"/>
      <c r="DB74" s="89"/>
      <c r="DC74" s="89"/>
      <c r="DD74" s="89"/>
      <c r="DE74" s="89"/>
      <c r="DF74" s="89"/>
      <c r="DG74" s="89"/>
      <c r="DH74" s="89"/>
      <c r="DI74" s="89"/>
      <c r="DJ74" s="89"/>
      <c r="DK74" s="89"/>
      <c r="DL74" s="89"/>
      <c r="DM74" s="89"/>
      <c r="DN74" s="89"/>
      <c r="DO74" s="89"/>
      <c r="DP74" s="89"/>
      <c r="DQ74" s="89"/>
      <c r="DR74" s="89"/>
      <c r="DS74" s="89"/>
      <c r="DT74" s="89"/>
      <c r="DU74" s="89"/>
      <c r="DV74" s="89"/>
      <c r="DW74" s="89"/>
      <c r="DX74" s="89"/>
      <c r="DY74" s="89"/>
      <c r="DZ74" s="89"/>
      <c r="EA74" s="89"/>
      <c r="EB74" s="89"/>
      <c r="EC74" s="89"/>
      <c r="ED74" s="89"/>
      <c r="EE74" s="89"/>
      <c r="EF74" s="89"/>
      <c r="EG74" s="89"/>
      <c r="EH74" s="89"/>
      <c r="EI74" s="89"/>
      <c r="EJ74" s="89"/>
      <c r="EK74" s="89"/>
      <c r="EL74" s="89"/>
      <c r="EM74" s="89"/>
      <c r="EN74" s="89"/>
      <c r="EO74" s="89"/>
      <c r="EP74" s="89"/>
      <c r="EQ74" s="89"/>
      <c r="ER74" s="89"/>
      <c r="ES74" s="89"/>
      <c r="ET74" s="89"/>
      <c r="EU74" s="89"/>
      <c r="EV74" s="89"/>
      <c r="EW74" s="89"/>
      <c r="EX74" s="89"/>
      <c r="EY74" s="89"/>
      <c r="EZ74" s="89"/>
      <c r="FA74" s="89"/>
      <c r="FB74" s="89"/>
      <c r="FC74" s="89"/>
      <c r="FD74" s="89"/>
      <c r="FE74" s="89"/>
      <c r="FF74" s="89"/>
      <c r="FG74" s="89"/>
      <c r="FH74" s="89"/>
      <c r="FI74" s="89"/>
      <c r="FJ74" s="89"/>
      <c r="FK74" s="89"/>
      <c r="FL74" s="89"/>
      <c r="FM74" s="89"/>
      <c r="FN74" s="89"/>
      <c r="FO74" s="89"/>
      <c r="FP74" s="89"/>
      <c r="FQ74" s="89"/>
      <c r="FR74" s="89"/>
      <c r="FS74" s="89"/>
      <c r="FT74" s="89"/>
      <c r="FU74" s="89"/>
      <c r="FV74" s="89"/>
      <c r="FW74" s="89"/>
      <c r="FX74" s="89"/>
      <c r="FY74" s="89"/>
      <c r="FZ74" s="89"/>
      <c r="GA74" s="89"/>
      <c r="GB74" s="89"/>
      <c r="GC74" s="89"/>
      <c r="GD74" s="89"/>
      <c r="GE74" s="89"/>
      <c r="GF74" s="89"/>
      <c r="GG74" s="89"/>
      <c r="GH74" s="89"/>
      <c r="GI74" s="89"/>
      <c r="GJ74" s="89"/>
      <c r="GK74" s="89"/>
      <c r="GL74" s="89"/>
      <c r="GM74" s="89"/>
      <c r="GN74" s="89"/>
      <c r="GO74" s="89"/>
      <c r="GP74" s="89"/>
      <c r="GQ74" s="89"/>
      <c r="GR74" s="89"/>
      <c r="GS74" s="89"/>
      <c r="GT74" s="89"/>
      <c r="GU74" s="89"/>
      <c r="GV74" s="89"/>
      <c r="GW74" s="89"/>
      <c r="GX74" s="89"/>
      <c r="GY74" s="89"/>
      <c r="GZ74" s="89"/>
      <c r="HA74" s="89"/>
      <c r="HB74" s="89"/>
      <c r="HC74" s="89"/>
      <c r="HD74" s="89"/>
      <c r="HE74" s="89"/>
      <c r="HF74" s="89"/>
      <c r="HG74" s="89"/>
      <c r="HH74" s="89"/>
      <c r="HI74" s="89"/>
      <c r="HJ74" s="89"/>
      <c r="HK74" s="89"/>
      <c r="HL74" s="89"/>
      <c r="HM74" s="89"/>
      <c r="HN74" s="89"/>
      <c r="HO74" s="89"/>
      <c r="HP74" s="89"/>
      <c r="HQ74" s="89"/>
      <c r="HR74" s="89"/>
      <c r="HS74" s="89"/>
      <c r="HT74" s="89"/>
      <c r="HU74" s="89"/>
      <c r="HV74" s="89"/>
      <c r="HW74" s="89"/>
      <c r="HX74" s="89"/>
      <c r="HY74" s="89"/>
      <c r="HZ74" s="89"/>
      <c r="IA74" s="89"/>
      <c r="IB74" s="89"/>
      <c r="IC74" s="89"/>
      <c r="ID74" s="89"/>
      <c r="IE74" s="89"/>
      <c r="IF74" s="89"/>
      <c r="IG74" s="89"/>
      <c r="IH74" s="89"/>
      <c r="II74" s="89"/>
      <c r="IJ74" s="89"/>
      <c r="IK74" s="89"/>
      <c r="IL74" s="89"/>
      <c r="IM74" s="89"/>
      <c r="IN74" s="89"/>
      <c r="IO74" s="89"/>
      <c r="IP74" s="89"/>
      <c r="IQ74" s="89"/>
      <c r="IR74" s="89"/>
      <c r="IS74" s="89"/>
      <c r="IT74" s="89"/>
      <c r="IU74" s="89"/>
      <c r="IV74" s="89"/>
      <c r="IW74" s="89"/>
      <c r="IX74" s="89"/>
      <c r="IY74" s="89"/>
      <c r="IZ74" s="89"/>
      <c r="JA74" s="89"/>
      <c r="JB74" s="89"/>
      <c r="JC74" s="89"/>
      <c r="JD74" s="89"/>
      <c r="JE74" s="89"/>
      <c r="JF74" s="89"/>
      <c r="JG74" s="89"/>
      <c r="JH74" s="89"/>
      <c r="JI74" s="89"/>
      <c r="JJ74" s="89"/>
      <c r="JK74" s="89"/>
      <c r="JL74" s="89"/>
      <c r="JM74" s="89"/>
      <c r="JN74" s="89"/>
      <c r="JO74" s="89"/>
      <c r="JP74" s="89"/>
      <c r="JQ74" s="89"/>
      <c r="JR74" s="89"/>
      <c r="JS74" s="89"/>
      <c r="JT74" s="89"/>
      <c r="JU74" s="89"/>
      <c r="JV74" s="89"/>
      <c r="JW74" s="89"/>
      <c r="JX74" s="89"/>
      <c r="JY74" s="89"/>
      <c r="JZ74" s="89"/>
      <c r="KA74" s="89"/>
      <c r="KB74" s="89"/>
      <c r="KC74" s="89"/>
      <c r="KD74" s="89"/>
      <c r="KE74" s="89"/>
      <c r="KF74" s="89"/>
      <c r="KG74" s="89"/>
      <c r="KH74" s="89"/>
      <c r="KI74" s="89"/>
      <c r="KJ74" s="89"/>
      <c r="KK74" s="89"/>
      <c r="KL74" s="89"/>
      <c r="KM74" s="89"/>
      <c r="KN74" s="89"/>
      <c r="KO74" s="89"/>
      <c r="KP74" s="89"/>
      <c r="KQ74" s="89"/>
      <c r="KR74" s="89"/>
      <c r="KS74" s="89"/>
      <c r="KT74" s="89"/>
      <c r="KU74" s="89"/>
      <c r="KV74" s="89"/>
      <c r="KW74" s="89"/>
      <c r="KX74" s="89"/>
      <c r="KY74" s="89"/>
      <c r="KZ74" s="89"/>
      <c r="LA74" s="89"/>
      <c r="LB74" s="89"/>
      <c r="LC74" s="89"/>
      <c r="LD74" s="89"/>
      <c r="LE74" s="89"/>
      <c r="LF74" s="89"/>
      <c r="LG74" s="89"/>
      <c r="LH74" s="89"/>
      <c r="LI74" s="89"/>
      <c r="LJ74" s="89"/>
      <c r="LK74" s="89"/>
      <c r="LL74" s="89"/>
      <c r="LM74" s="89"/>
      <c r="LN74" s="89"/>
      <c r="LO74" s="89"/>
      <c r="LP74" s="89"/>
      <c r="LQ74" s="89"/>
      <c r="LR74" s="89"/>
      <c r="LS74" s="89"/>
      <c r="LT74" s="89"/>
      <c r="LU74" s="89"/>
      <c r="LV74" s="89"/>
      <c r="LW74" s="89"/>
      <c r="LX74" s="89"/>
      <c r="LY74" s="89"/>
      <c r="LZ74" s="89"/>
      <c r="MA74" s="89"/>
      <c r="MB74" s="89"/>
      <c r="MC74" s="89"/>
      <c r="MD74" s="89"/>
      <c r="ME74" s="89"/>
      <c r="MF74" s="89"/>
      <c r="MG74" s="89"/>
      <c r="MH74" s="89"/>
      <c r="MI74" s="89"/>
      <c r="MJ74" s="89"/>
      <c r="MK74" s="89"/>
      <c r="ML74" s="89"/>
      <c r="MM74" s="89"/>
      <c r="MN74" s="89"/>
      <c r="MO74" s="89"/>
      <c r="MP74" s="89"/>
      <c r="MQ74" s="89"/>
      <c r="MR74" s="89"/>
      <c r="MS74" s="89"/>
      <c r="MT74" s="89"/>
      <c r="MU74" s="89"/>
      <c r="MV74" s="89"/>
      <c r="MW74" s="89"/>
      <c r="MX74" s="89"/>
      <c r="MY74" s="89"/>
      <c r="MZ74" s="89"/>
      <c r="NA74" s="89"/>
      <c r="NB74" s="89"/>
      <c r="NC74" s="89"/>
      <c r="ND74" s="89"/>
      <c r="NE74" s="89"/>
      <c r="NF74" s="89"/>
      <c r="NG74" s="89"/>
      <c r="NH74" s="89"/>
      <c r="NI74" s="89"/>
      <c r="NJ74" s="89"/>
      <c r="NK74" s="89"/>
      <c r="NL74" s="89"/>
      <c r="NM74" s="89"/>
      <c r="NN74" s="89"/>
      <c r="NO74" s="89"/>
      <c r="NP74" s="89"/>
      <c r="NQ74" s="89"/>
      <c r="NR74" s="89"/>
      <c r="NS74" s="89"/>
      <c r="NT74" s="89"/>
      <c r="NU74" s="89"/>
      <c r="NV74" s="89"/>
      <c r="NW74" s="89"/>
      <c r="NX74" s="89"/>
      <c r="NY74" s="89"/>
      <c r="NZ74" s="89"/>
      <c r="OA74" s="89"/>
      <c r="OB74" s="89"/>
      <c r="OC74" s="89"/>
      <c r="OD74" s="89"/>
      <c r="OE74" s="89"/>
      <c r="OF74" s="89"/>
      <c r="OG74" s="89"/>
      <c r="OH74" s="89"/>
      <c r="OI74" s="89"/>
      <c r="OJ74" s="89"/>
      <c r="OK74" s="89"/>
      <c r="OL74" s="89"/>
      <c r="OM74" s="89"/>
      <c r="ON74" s="89"/>
      <c r="OO74" s="89"/>
      <c r="OP74" s="89"/>
      <c r="OQ74" s="89"/>
      <c r="OR74" s="89"/>
      <c r="OS74" s="89"/>
      <c r="OT74" s="89"/>
      <c r="OU74" s="89"/>
      <c r="OV74" s="89"/>
      <c r="OW74" s="89"/>
      <c r="OX74" s="89"/>
      <c r="OY74" s="89"/>
      <c r="OZ74" s="89"/>
      <c r="PA74" s="89"/>
      <c r="PB74" s="89"/>
      <c r="PC74" s="89"/>
      <c r="PD74" s="89"/>
      <c r="PE74" s="89"/>
      <c r="PF74" s="89"/>
      <c r="PG74" s="89"/>
      <c r="PH74" s="89"/>
      <c r="PI74" s="89"/>
      <c r="PJ74" s="89"/>
      <c r="PK74" s="89"/>
      <c r="PL74" s="89"/>
      <c r="PM74" s="89"/>
      <c r="PN74" s="89"/>
      <c r="PO74" s="89"/>
      <c r="PP74" s="89"/>
      <c r="PQ74" s="89"/>
      <c r="PR74" s="89"/>
      <c r="PS74" s="89"/>
      <c r="PT74" s="89"/>
      <c r="PU74" s="89"/>
      <c r="PV74" s="89"/>
      <c r="PW74" s="89"/>
      <c r="PX74" s="89"/>
      <c r="PY74" s="89"/>
      <c r="PZ74" s="89"/>
      <c r="QA74" s="89"/>
      <c r="QB74" s="89"/>
      <c r="QC74" s="89"/>
      <c r="QD74" s="89"/>
      <c r="QE74" s="89"/>
      <c r="QF74" s="89"/>
      <c r="QG74" s="89"/>
      <c r="QH74" s="89"/>
      <c r="QI74" s="89"/>
      <c r="QJ74" s="89"/>
      <c r="QK74" s="89"/>
      <c r="QL74" s="89"/>
      <c r="QM74" s="89"/>
      <c r="QN74" s="89"/>
      <c r="QO74" s="89"/>
      <c r="QP74" s="89"/>
      <c r="QQ74" s="89"/>
      <c r="QR74" s="89"/>
      <c r="QS74" s="89"/>
      <c r="QT74" s="89"/>
      <c r="QU74" s="89"/>
      <c r="QV74" s="89"/>
      <c r="QW74" s="89"/>
      <c r="QX74" s="89"/>
      <c r="QY74" s="89"/>
      <c r="QZ74" s="89"/>
      <c r="RA74" s="89"/>
      <c r="RB74" s="89"/>
      <c r="RC74" s="89"/>
      <c r="RD74" s="89"/>
      <c r="RE74" s="89"/>
      <c r="RF74" s="89"/>
      <c r="RG74" s="89"/>
      <c r="RH74" s="89"/>
      <c r="RI74" s="89"/>
      <c r="RJ74" s="89"/>
      <c r="RK74" s="89"/>
      <c r="RL74" s="89"/>
      <c r="RM74" s="89"/>
      <c r="RN74" s="89"/>
      <c r="RO74" s="89"/>
      <c r="RP74" s="89"/>
      <c r="RQ74" s="89"/>
      <c r="RR74" s="89"/>
      <c r="RS74" s="89"/>
      <c r="RT74" s="89"/>
      <c r="RU74" s="89"/>
      <c r="RV74" s="89"/>
      <c r="RW74" s="89"/>
      <c r="RX74" s="89"/>
      <c r="RY74" s="89"/>
      <c r="RZ74" s="89"/>
      <c r="SA74" s="89"/>
      <c r="SB74" s="89"/>
      <c r="SC74" s="89"/>
      <c r="SD74" s="89"/>
      <c r="SE74" s="89"/>
      <c r="SF74" s="89"/>
      <c r="SG74" s="89"/>
      <c r="SH74" s="89"/>
      <c r="SI74" s="89"/>
      <c r="SJ74" s="89"/>
      <c r="SK74" s="89"/>
      <c r="SL74" s="89"/>
      <c r="SM74" s="89"/>
      <c r="SN74" s="89"/>
      <c r="SO74" s="89"/>
      <c r="SP74" s="89"/>
      <c r="SQ74" s="89"/>
      <c r="SR74" s="89"/>
      <c r="SS74" s="89"/>
      <c r="ST74" s="89"/>
      <c r="SU74" s="89"/>
      <c r="SV74" s="89"/>
      <c r="SW74" s="89"/>
      <c r="SX74" s="89"/>
      <c r="SY74" s="89"/>
      <c r="SZ74" s="89"/>
      <c r="TA74" s="89"/>
      <c r="TB74" s="89"/>
      <c r="TC74" s="89"/>
      <c r="TD74" s="89"/>
      <c r="TE74" s="89"/>
      <c r="TF74" s="89"/>
      <c r="TG74" s="89"/>
      <c r="TH74" s="89"/>
      <c r="TI74" s="89"/>
      <c r="TJ74" s="89"/>
      <c r="TK74" s="89"/>
      <c r="TL74" s="89"/>
      <c r="TM74" s="89"/>
      <c r="TN74" s="89"/>
      <c r="TO74" s="89"/>
      <c r="TP74" s="89"/>
      <c r="TQ74" s="89"/>
      <c r="TR74" s="89"/>
      <c r="TS74" s="89"/>
      <c r="TT74" s="89"/>
      <c r="TU74" s="89"/>
      <c r="TV74" s="89"/>
      <c r="TW74" s="89"/>
      <c r="TX74" s="89"/>
      <c r="TY74" s="89"/>
      <c r="TZ74" s="89"/>
      <c r="UA74" s="89"/>
      <c r="UB74" s="89"/>
      <c r="UC74" s="89"/>
      <c r="UD74" s="89"/>
      <c r="UE74" s="89"/>
      <c r="UF74" s="89"/>
      <c r="UG74" s="89"/>
      <c r="UH74" s="89"/>
      <c r="UI74" s="89"/>
      <c r="UJ74" s="89"/>
      <c r="UK74" s="89"/>
      <c r="UL74" s="89"/>
      <c r="UM74" s="89"/>
      <c r="UN74" s="89"/>
      <c r="UO74" s="89"/>
      <c r="UP74" s="89"/>
      <c r="UQ74" s="89"/>
      <c r="UR74" s="89"/>
      <c r="US74" s="89"/>
      <c r="UT74" s="89"/>
      <c r="UU74" s="89"/>
      <c r="UV74" s="89"/>
      <c r="UW74" s="89"/>
      <c r="UX74" s="89"/>
      <c r="UY74" s="89"/>
      <c r="UZ74" s="89"/>
      <c r="VA74" s="89"/>
      <c r="VB74" s="89"/>
      <c r="VC74" s="89"/>
      <c r="VD74" s="89"/>
      <c r="VE74" s="89"/>
      <c r="VF74" s="89"/>
      <c r="VG74" s="89"/>
      <c r="VH74" s="89"/>
      <c r="VI74" s="89"/>
      <c r="VJ74" s="89"/>
      <c r="VK74" s="89"/>
      <c r="VL74" s="89"/>
      <c r="VM74" s="89"/>
      <c r="VN74" s="89"/>
      <c r="VO74" s="89"/>
      <c r="VP74" s="89"/>
      <c r="VQ74" s="89"/>
      <c r="VR74" s="89"/>
      <c r="VS74" s="89"/>
      <c r="VT74" s="89"/>
      <c r="VU74" s="89"/>
      <c r="VV74" s="89"/>
      <c r="VW74" s="89"/>
      <c r="VX74" s="89"/>
      <c r="VY74" s="89"/>
      <c r="VZ74" s="89"/>
      <c r="WA74" s="89"/>
      <c r="WB74" s="89"/>
      <c r="WC74" s="89"/>
      <c r="WD74" s="89"/>
      <c r="WE74" s="89"/>
      <c r="WF74" s="89"/>
      <c r="WG74" s="89"/>
      <c r="WH74" s="89"/>
      <c r="WI74" s="89"/>
      <c r="WJ74" s="89"/>
      <c r="WK74" s="89"/>
      <c r="WL74" s="89"/>
      <c r="WM74" s="89"/>
      <c r="WN74" s="89"/>
      <c r="WO74" s="89"/>
      <c r="WP74" s="89"/>
      <c r="WQ74" s="89"/>
      <c r="WR74" s="89"/>
      <c r="WS74" s="89"/>
      <c r="WT74" s="89"/>
      <c r="WU74" s="89"/>
      <c r="WV74" s="89"/>
      <c r="WW74" s="89"/>
      <c r="WX74" s="89"/>
      <c r="WY74" s="89"/>
      <c r="WZ74" s="89"/>
      <c r="XA74" s="89"/>
      <c r="XB74" s="89"/>
      <c r="XC74" s="89"/>
      <c r="XD74" s="89"/>
      <c r="XE74" s="89"/>
      <c r="XF74" s="89"/>
      <c r="XG74" s="89"/>
      <c r="XH74" s="89"/>
      <c r="XI74" s="89"/>
      <c r="XJ74" s="89"/>
      <c r="XK74" s="89"/>
      <c r="XL74" s="89"/>
      <c r="XM74" s="89"/>
      <c r="XN74" s="89"/>
      <c r="XO74" s="89"/>
      <c r="XP74" s="89"/>
      <c r="XQ74" s="89"/>
      <c r="XR74" s="89"/>
      <c r="XS74" s="89"/>
      <c r="XT74" s="89"/>
      <c r="XU74" s="89"/>
      <c r="XV74" s="89"/>
      <c r="XW74" s="89"/>
      <c r="XX74" s="89"/>
      <c r="XY74" s="89"/>
      <c r="XZ74" s="89"/>
      <c r="YA74" s="89"/>
      <c r="YB74" s="89"/>
      <c r="YC74" s="89"/>
      <c r="YD74" s="89"/>
      <c r="YE74" s="89"/>
      <c r="YF74" s="89"/>
      <c r="YG74" s="89"/>
      <c r="YH74" s="89"/>
      <c r="YI74" s="89"/>
      <c r="YJ74" s="89"/>
      <c r="YK74" s="89"/>
      <c r="YL74" s="89"/>
      <c r="YM74" s="89"/>
      <c r="YN74" s="89"/>
      <c r="YO74" s="89"/>
      <c r="YP74" s="89"/>
      <c r="YQ74" s="89"/>
      <c r="YR74" s="89"/>
      <c r="YS74" s="89"/>
      <c r="YT74" s="89"/>
      <c r="YU74" s="89"/>
      <c r="YV74" s="89"/>
      <c r="YW74" s="89"/>
      <c r="YX74" s="89"/>
      <c r="YY74" s="89"/>
      <c r="YZ74" s="89"/>
      <c r="ZA74" s="89"/>
      <c r="ZB74" s="89"/>
      <c r="ZC74" s="89"/>
      <c r="ZD74" s="89"/>
      <c r="ZE74" s="89"/>
      <c r="ZF74" s="89"/>
      <c r="ZG74" s="89"/>
      <c r="ZH74" s="89"/>
      <c r="ZI74" s="89"/>
      <c r="ZJ74" s="89"/>
      <c r="ZK74" s="89"/>
      <c r="ZL74" s="89"/>
      <c r="ZM74" s="89"/>
      <c r="ZN74" s="89"/>
      <c r="ZO74" s="89"/>
      <c r="ZP74" s="89"/>
      <c r="ZQ74" s="89"/>
      <c r="ZR74" s="89"/>
      <c r="ZS74" s="89"/>
      <c r="ZT74" s="89"/>
      <c r="ZU74" s="89"/>
      <c r="ZV74" s="89"/>
      <c r="ZW74" s="89"/>
      <c r="ZX74" s="89"/>
      <c r="ZY74" s="89"/>
      <c r="ZZ74" s="89"/>
      <c r="AAA74" s="89"/>
      <c r="AAB74" s="89"/>
      <c r="AAC74" s="89"/>
      <c r="AAD74" s="89"/>
      <c r="AAE74" s="89"/>
      <c r="AAF74" s="89"/>
      <c r="AAG74" s="89"/>
      <c r="AAH74" s="89"/>
      <c r="AAI74" s="89"/>
      <c r="AAJ74" s="89"/>
      <c r="AAK74" s="89"/>
      <c r="AAL74" s="89"/>
      <c r="AAM74" s="89"/>
      <c r="AAN74" s="89"/>
      <c r="AAO74" s="89"/>
      <c r="AAP74" s="89"/>
      <c r="AAQ74" s="89"/>
      <c r="AAR74" s="89"/>
      <c r="AAS74" s="89"/>
      <c r="AAT74" s="89"/>
      <c r="AAU74" s="89"/>
      <c r="AAV74" s="89"/>
      <c r="AAW74" s="89"/>
      <c r="AAX74" s="89"/>
      <c r="AAY74" s="89"/>
      <c r="AAZ74" s="89"/>
      <c r="ABA74" s="89"/>
      <c r="ABB74" s="89"/>
      <c r="ABC74" s="89"/>
      <c r="ABD74" s="89"/>
      <c r="ABE74" s="89"/>
      <c r="ABF74" s="89"/>
      <c r="ABG74" s="89"/>
      <c r="ABH74" s="89"/>
      <c r="ABI74" s="89"/>
      <c r="ABJ74" s="89"/>
      <c r="ABK74" s="89"/>
      <c r="ABL74" s="89"/>
      <c r="ABM74" s="89"/>
      <c r="ABN74" s="89"/>
      <c r="ABO74" s="89"/>
      <c r="ABP74" s="89"/>
      <c r="ABQ74" s="89"/>
      <c r="ABR74" s="89"/>
      <c r="ABS74" s="89"/>
      <c r="ABT74" s="89"/>
      <c r="ABU74" s="89"/>
      <c r="ABV74" s="89"/>
      <c r="ABW74" s="89"/>
      <c r="ABX74" s="89"/>
      <c r="ABY74" s="89"/>
      <c r="ABZ74" s="89"/>
      <c r="ACA74" s="89"/>
      <c r="ACB74" s="89"/>
      <c r="ACC74" s="89"/>
      <c r="ACD74" s="89"/>
      <c r="ACE74" s="89"/>
      <c r="ACF74" s="89"/>
      <c r="ACG74" s="89"/>
      <c r="ACH74" s="89"/>
      <c r="ACI74" s="89"/>
      <c r="ACJ74" s="89"/>
      <c r="ACK74" s="89"/>
      <c r="ACL74" s="89"/>
      <c r="ACM74" s="89"/>
      <c r="ACN74" s="89"/>
      <c r="ACO74" s="89"/>
      <c r="ACP74" s="89"/>
      <c r="ACQ74" s="89"/>
      <c r="ACR74" s="89"/>
      <c r="ACS74" s="89"/>
      <c r="ACT74" s="89"/>
      <c r="ACU74" s="89"/>
      <c r="ACV74" s="89"/>
      <c r="ACW74" s="89"/>
      <c r="ACX74" s="89"/>
      <c r="ACY74" s="89"/>
      <c r="ACZ74" s="89"/>
      <c r="ADA74" s="89"/>
      <c r="ADB74" s="89"/>
      <c r="ADC74" s="89"/>
      <c r="ADD74" s="89"/>
      <c r="ADE74" s="89"/>
      <c r="ADF74" s="89"/>
      <c r="ADG74" s="89"/>
      <c r="ADH74" s="89"/>
      <c r="ADI74" s="89"/>
      <c r="ADJ74" s="89"/>
      <c r="ADK74" s="89"/>
      <c r="ADL74" s="89"/>
      <c r="ADM74" s="89"/>
      <c r="ADN74" s="89"/>
      <c r="ADO74" s="89"/>
      <c r="ADP74" s="89"/>
      <c r="ADQ74" s="89"/>
      <c r="ADR74" s="89"/>
      <c r="ADS74" s="89"/>
      <c r="ADT74" s="89"/>
      <c r="ADU74" s="89"/>
      <c r="ADV74" s="89"/>
      <c r="ADW74" s="89"/>
      <c r="ADX74" s="89"/>
      <c r="ADY74" s="89"/>
      <c r="ADZ74" s="89"/>
      <c r="AEA74" s="89"/>
      <c r="AEB74" s="89"/>
      <c r="AEC74" s="89"/>
      <c r="AED74" s="89"/>
      <c r="AEE74" s="89"/>
      <c r="AEF74" s="89"/>
      <c r="AEG74" s="89"/>
      <c r="AEH74" s="89"/>
      <c r="AEI74" s="89"/>
      <c r="AEJ74" s="89"/>
      <c r="AEK74" s="89"/>
      <c r="AEL74" s="89"/>
      <c r="AEM74" s="89"/>
      <c r="AEN74" s="89"/>
      <c r="AEO74" s="89"/>
      <c r="AEP74" s="89"/>
      <c r="AEQ74" s="89"/>
      <c r="AER74" s="89"/>
      <c r="AES74" s="89"/>
      <c r="AET74" s="89"/>
      <c r="AEU74" s="89"/>
      <c r="AEV74" s="89"/>
      <c r="AEW74" s="89"/>
      <c r="AEX74" s="89"/>
      <c r="AEY74" s="89"/>
      <c r="AEZ74" s="89"/>
      <c r="AFA74" s="89"/>
      <c r="AFB74" s="89"/>
      <c r="AFC74" s="89"/>
      <c r="AFD74" s="89"/>
      <c r="AFE74" s="89"/>
      <c r="AFF74" s="89"/>
      <c r="AFG74" s="89"/>
      <c r="AFH74" s="89"/>
      <c r="AFI74" s="89"/>
      <c r="AFJ74" s="89"/>
      <c r="AFK74" s="89"/>
      <c r="AFL74" s="89"/>
      <c r="AFM74" s="89"/>
      <c r="AFN74" s="89"/>
      <c r="AFO74" s="89"/>
      <c r="AFP74" s="89"/>
      <c r="AFQ74" s="89"/>
      <c r="AFR74" s="89"/>
      <c r="AFS74" s="89"/>
      <c r="AFT74" s="89"/>
      <c r="AFU74" s="89"/>
      <c r="AFV74" s="89"/>
      <c r="AFW74" s="89"/>
      <c r="AFX74" s="89"/>
      <c r="AFY74" s="89"/>
      <c r="AFZ74" s="89"/>
      <c r="AGA74" s="89"/>
      <c r="AGB74" s="89"/>
      <c r="AGC74" s="89"/>
      <c r="AGD74" s="89"/>
      <c r="AGE74" s="89"/>
      <c r="AGF74" s="89"/>
      <c r="AGG74" s="89"/>
      <c r="AGH74" s="89"/>
      <c r="AGI74" s="89"/>
      <c r="AGJ74" s="89"/>
      <c r="AGK74" s="89"/>
      <c r="AGL74" s="89"/>
      <c r="AGM74" s="89"/>
      <c r="AGN74" s="89"/>
      <c r="AGO74" s="89"/>
      <c r="AGP74" s="89"/>
      <c r="AGQ74" s="89"/>
      <c r="AGR74" s="89"/>
      <c r="AGS74" s="89"/>
      <c r="AGT74" s="89"/>
      <c r="AGU74" s="89"/>
      <c r="AGV74" s="89"/>
      <c r="AGW74" s="89"/>
      <c r="AGX74" s="89"/>
      <c r="AGY74" s="89"/>
      <c r="AGZ74" s="89"/>
      <c r="AHA74" s="89"/>
      <c r="AHB74" s="89"/>
      <c r="AHC74" s="89"/>
      <c r="AHD74" s="89"/>
      <c r="AHE74" s="89"/>
      <c r="AHF74" s="89"/>
      <c r="AHG74" s="89"/>
      <c r="AHH74" s="89"/>
      <c r="AHI74" s="89"/>
      <c r="AHJ74" s="89"/>
      <c r="AHK74" s="89"/>
      <c r="AHL74" s="89"/>
      <c r="AHM74" s="89"/>
      <c r="AHN74" s="89"/>
      <c r="AHO74" s="89"/>
      <c r="AHP74" s="89"/>
      <c r="AHQ74" s="89"/>
      <c r="AHR74" s="89"/>
      <c r="AHS74" s="89"/>
      <c r="AHT74" s="89"/>
      <c r="AHU74" s="89"/>
      <c r="AHV74" s="89"/>
      <c r="AHW74" s="89"/>
      <c r="AHX74" s="89"/>
      <c r="AHY74" s="89"/>
      <c r="AHZ74" s="89"/>
      <c r="AIA74" s="89"/>
      <c r="AIB74" s="89"/>
      <c r="AIC74" s="89"/>
      <c r="AID74" s="89"/>
      <c r="AIE74" s="89"/>
      <c r="AIF74" s="89"/>
      <c r="AIG74" s="89"/>
      <c r="AIH74" s="89"/>
      <c r="AII74" s="89"/>
      <c r="AIJ74" s="89"/>
      <c r="AIK74" s="89"/>
      <c r="AIL74" s="89"/>
      <c r="AIM74" s="89"/>
      <c r="AIN74" s="89"/>
      <c r="AIO74" s="89"/>
      <c r="AIP74" s="89"/>
      <c r="AIQ74" s="89"/>
      <c r="AIR74" s="89"/>
      <c r="AIS74" s="89"/>
      <c r="AIT74" s="89"/>
      <c r="AIU74" s="89"/>
      <c r="AIV74" s="89"/>
      <c r="AIW74" s="89"/>
      <c r="AIX74" s="89"/>
      <c r="AIY74" s="89"/>
      <c r="AIZ74" s="89"/>
      <c r="AJA74" s="89"/>
      <c r="AJB74" s="89"/>
      <c r="AJC74" s="89"/>
      <c r="AJD74" s="89"/>
      <c r="AJE74" s="89"/>
      <c r="AJF74" s="89"/>
      <c r="AJG74" s="89"/>
      <c r="AJH74" s="89"/>
      <c r="AJI74" s="89"/>
      <c r="AJJ74" s="89"/>
      <c r="AJK74" s="89"/>
      <c r="AJL74" s="89"/>
      <c r="AJM74" s="89"/>
      <c r="AJN74" s="89"/>
      <c r="AJO74" s="89"/>
      <c r="AJP74" s="89"/>
      <c r="AJQ74" s="89"/>
      <c r="AJR74" s="89"/>
      <c r="AJS74" s="89"/>
      <c r="AJT74" s="89"/>
      <c r="AJU74" s="89"/>
      <c r="AJV74" s="89"/>
      <c r="AJW74" s="89"/>
      <c r="AJX74" s="89"/>
      <c r="AJY74" s="89"/>
      <c r="AJZ74" s="89"/>
      <c r="AKA74" s="89"/>
      <c r="AKB74" s="89"/>
      <c r="AKC74" s="89"/>
      <c r="AKD74" s="89"/>
      <c r="AKE74" s="89"/>
      <c r="AKF74" s="89"/>
      <c r="AKG74" s="89"/>
      <c r="AKH74" s="89"/>
      <c r="AKI74" s="89"/>
      <c r="AKJ74" s="89"/>
      <c r="AKK74" s="89"/>
      <c r="AKL74" s="89"/>
      <c r="AKM74" s="89"/>
      <c r="AKN74" s="89"/>
      <c r="AKO74" s="89"/>
      <c r="AKP74" s="89"/>
      <c r="AKQ74" s="89"/>
      <c r="AKR74" s="89"/>
      <c r="AKS74" s="89"/>
      <c r="AKT74" s="89"/>
      <c r="AKU74" s="89"/>
      <c r="AKV74" s="89"/>
      <c r="AKW74" s="89"/>
      <c r="AKX74" s="89"/>
      <c r="AKY74" s="89"/>
      <c r="AKZ74" s="89"/>
      <c r="ALA74" s="89"/>
      <c r="ALB74" s="89"/>
      <c r="ALC74" s="89"/>
      <c r="ALD74" s="89"/>
      <c r="ALE74" s="89"/>
      <c r="ALF74" s="89"/>
      <c r="ALG74" s="89"/>
      <c r="ALH74" s="89"/>
      <c r="ALI74" s="89"/>
      <c r="ALJ74" s="89"/>
      <c r="ALK74" s="89"/>
      <c r="ALL74" s="89"/>
      <c r="ALM74" s="89"/>
      <c r="ALN74" s="89"/>
      <c r="ALO74" s="89"/>
      <c r="ALP74" s="89"/>
      <c r="ALQ74" s="89"/>
      <c r="ALR74" s="89"/>
      <c r="ALS74" s="89"/>
      <c r="ALT74" s="89"/>
      <c r="ALU74" s="89"/>
      <c r="ALV74" s="89"/>
      <c r="ALW74" s="89"/>
    </row>
    <row r="75" spans="1:1012" ht="14.25"/>
    <row r="76" spans="1:1012" ht="14.25">
      <c r="A76" s="87"/>
      <c r="B76" s="89"/>
      <c r="C76" s="89"/>
      <c r="D76" s="89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89"/>
      <c r="AR76" s="89"/>
      <c r="AS76" s="89"/>
      <c r="AT76" s="89"/>
      <c r="AU76" s="89"/>
      <c r="AV76" s="89"/>
      <c r="AW76" s="89"/>
      <c r="AX76" s="89"/>
      <c r="AY76" s="89"/>
      <c r="AZ76" s="89"/>
      <c r="BA76" s="89"/>
      <c r="BB76" s="89"/>
      <c r="BC76" s="89"/>
      <c r="BD76" s="89"/>
      <c r="BE76" s="89"/>
      <c r="BF76" s="89"/>
      <c r="BG76" s="89"/>
      <c r="BH76" s="89"/>
      <c r="BI76" s="89"/>
      <c r="BJ76" s="89"/>
      <c r="BK76" s="89"/>
      <c r="BL76" s="89"/>
      <c r="BM76" s="89"/>
      <c r="BN76" s="89"/>
      <c r="BO76" s="89"/>
      <c r="BP76" s="89"/>
      <c r="BQ76" s="89"/>
      <c r="BR76" s="89"/>
      <c r="BS76" s="89"/>
      <c r="BT76" s="89"/>
      <c r="BU76" s="89"/>
      <c r="BV76" s="89"/>
      <c r="BW76" s="89"/>
      <c r="BX76" s="89"/>
      <c r="BY76" s="89"/>
      <c r="BZ76" s="89"/>
      <c r="CA76" s="89"/>
      <c r="CB76" s="89"/>
      <c r="CC76" s="89"/>
      <c r="CD76" s="89"/>
      <c r="CE76" s="89"/>
      <c r="CF76" s="89"/>
      <c r="CG76" s="89"/>
      <c r="CH76" s="89"/>
      <c r="CI76" s="89"/>
      <c r="CJ76" s="89"/>
      <c r="CK76" s="89"/>
      <c r="CL76" s="89"/>
      <c r="CM76" s="89"/>
      <c r="CN76" s="89"/>
      <c r="CO76" s="89"/>
      <c r="CP76" s="89"/>
      <c r="CQ76" s="89"/>
      <c r="CR76" s="89"/>
      <c r="CS76" s="89"/>
      <c r="CT76" s="89"/>
      <c r="CU76" s="89"/>
      <c r="CV76" s="89"/>
      <c r="CW76" s="89"/>
      <c r="CX76" s="89"/>
      <c r="CY76" s="89"/>
      <c r="CZ76" s="89"/>
      <c r="DA76" s="89"/>
      <c r="DB76" s="89"/>
      <c r="DC76" s="89"/>
      <c r="DD76" s="89"/>
      <c r="DE76" s="89"/>
      <c r="DF76" s="89"/>
      <c r="DG76" s="89"/>
      <c r="DH76" s="89"/>
      <c r="DI76" s="89"/>
      <c r="DJ76" s="89"/>
      <c r="DK76" s="89"/>
      <c r="DL76" s="89"/>
      <c r="DM76" s="89"/>
      <c r="DN76" s="89"/>
      <c r="DO76" s="89"/>
      <c r="DP76" s="89"/>
      <c r="DQ76" s="89"/>
      <c r="DR76" s="89"/>
      <c r="DS76" s="89"/>
      <c r="DT76" s="89"/>
      <c r="DU76" s="89"/>
      <c r="DV76" s="89"/>
      <c r="DW76" s="89"/>
      <c r="DX76" s="89"/>
      <c r="DY76" s="89"/>
      <c r="DZ76" s="89"/>
      <c r="EA76" s="89"/>
      <c r="EB76" s="89"/>
      <c r="EC76" s="89"/>
      <c r="ED76" s="89"/>
      <c r="EE76" s="89"/>
      <c r="EF76" s="89"/>
      <c r="EG76" s="89"/>
      <c r="EH76" s="89"/>
      <c r="EI76" s="89"/>
      <c r="EJ76" s="89"/>
      <c r="EK76" s="89"/>
      <c r="EL76" s="89"/>
      <c r="EM76" s="89"/>
      <c r="EN76" s="89"/>
      <c r="EO76" s="89"/>
      <c r="EP76" s="89"/>
      <c r="EQ76" s="89"/>
      <c r="ER76" s="89"/>
      <c r="ES76" s="89"/>
      <c r="ET76" s="89"/>
      <c r="EU76" s="89"/>
      <c r="EV76" s="89"/>
      <c r="EW76" s="89"/>
      <c r="EX76" s="89"/>
      <c r="EY76" s="89"/>
      <c r="EZ76" s="89"/>
      <c r="FA76" s="89"/>
      <c r="FB76" s="89"/>
      <c r="FC76" s="89"/>
      <c r="FD76" s="89"/>
      <c r="FE76" s="89"/>
      <c r="FF76" s="89"/>
      <c r="FG76" s="89"/>
      <c r="FH76" s="89"/>
      <c r="FI76" s="89"/>
      <c r="FJ76" s="89"/>
      <c r="FK76" s="89"/>
      <c r="FL76" s="89"/>
      <c r="FM76" s="89"/>
      <c r="FN76" s="89"/>
      <c r="FO76" s="89"/>
      <c r="FP76" s="89"/>
      <c r="FQ76" s="89"/>
      <c r="FR76" s="89"/>
      <c r="FS76" s="89"/>
      <c r="FT76" s="89"/>
      <c r="FU76" s="89"/>
      <c r="FV76" s="89"/>
      <c r="FW76" s="89"/>
      <c r="FX76" s="89"/>
      <c r="FY76" s="89"/>
      <c r="FZ76" s="89"/>
      <c r="GA76" s="89"/>
      <c r="GB76" s="89"/>
      <c r="GC76" s="89"/>
      <c r="GD76" s="89"/>
      <c r="GE76" s="89"/>
      <c r="GF76" s="89"/>
      <c r="GG76" s="89"/>
      <c r="GH76" s="89"/>
      <c r="GI76" s="89"/>
      <c r="GJ76" s="89"/>
      <c r="GK76" s="89"/>
      <c r="GL76" s="89"/>
      <c r="GM76" s="89"/>
      <c r="GN76" s="89"/>
      <c r="GO76" s="89"/>
      <c r="GP76" s="89"/>
      <c r="GQ76" s="89"/>
      <c r="GR76" s="89"/>
      <c r="GS76" s="89"/>
      <c r="GT76" s="89"/>
      <c r="GU76" s="89"/>
      <c r="GV76" s="89"/>
      <c r="GW76" s="89"/>
      <c r="GX76" s="89"/>
      <c r="GY76" s="89"/>
      <c r="GZ76" s="89"/>
      <c r="HA76" s="89"/>
      <c r="HB76" s="89"/>
      <c r="HC76" s="89"/>
      <c r="HD76" s="89"/>
      <c r="HE76" s="89"/>
      <c r="HF76" s="89"/>
      <c r="HG76" s="89"/>
      <c r="HH76" s="89"/>
      <c r="HI76" s="89"/>
      <c r="HJ76" s="89"/>
      <c r="HK76" s="89"/>
      <c r="HL76" s="89"/>
      <c r="HM76" s="89"/>
      <c r="HN76" s="89"/>
      <c r="HO76" s="89"/>
      <c r="HP76" s="89"/>
      <c r="HQ76" s="89"/>
      <c r="HR76" s="89"/>
      <c r="HS76" s="89"/>
      <c r="HT76" s="89"/>
      <c r="HU76" s="89"/>
      <c r="HV76" s="89"/>
      <c r="HW76" s="89"/>
      <c r="HX76" s="89"/>
      <c r="HY76" s="89"/>
      <c r="HZ76" s="89"/>
      <c r="IA76" s="89"/>
      <c r="IB76" s="89"/>
      <c r="IC76" s="89"/>
      <c r="ID76" s="89"/>
      <c r="IE76" s="89"/>
      <c r="IF76" s="89"/>
      <c r="IG76" s="89"/>
      <c r="IH76" s="89"/>
      <c r="II76" s="89"/>
      <c r="IJ76" s="89"/>
      <c r="IK76" s="89"/>
      <c r="IL76" s="89"/>
      <c r="IM76" s="89"/>
      <c r="IN76" s="89"/>
      <c r="IO76" s="89"/>
      <c r="IP76" s="89"/>
      <c r="IQ76" s="89"/>
      <c r="IR76" s="89"/>
      <c r="IS76" s="89"/>
      <c r="IT76" s="89"/>
      <c r="IU76" s="89"/>
      <c r="IV76" s="89"/>
      <c r="IW76" s="89"/>
      <c r="IX76" s="89"/>
      <c r="IY76" s="89"/>
      <c r="IZ76" s="89"/>
      <c r="JA76" s="89"/>
      <c r="JB76" s="89"/>
      <c r="JC76" s="89"/>
      <c r="JD76" s="89"/>
      <c r="JE76" s="89"/>
      <c r="JF76" s="89"/>
      <c r="JG76" s="89"/>
      <c r="JH76" s="89"/>
      <c r="JI76" s="89"/>
      <c r="JJ76" s="89"/>
      <c r="JK76" s="89"/>
      <c r="JL76" s="89"/>
      <c r="JM76" s="89"/>
      <c r="JN76" s="89"/>
      <c r="JO76" s="89"/>
      <c r="JP76" s="89"/>
      <c r="JQ76" s="89"/>
      <c r="JR76" s="89"/>
      <c r="JS76" s="89"/>
      <c r="JT76" s="89"/>
      <c r="JU76" s="89"/>
      <c r="JV76" s="89"/>
      <c r="JW76" s="89"/>
      <c r="JX76" s="89"/>
      <c r="JY76" s="89"/>
      <c r="JZ76" s="89"/>
      <c r="KA76" s="89"/>
      <c r="KB76" s="89"/>
      <c r="KC76" s="89"/>
      <c r="KD76" s="89"/>
      <c r="KE76" s="89"/>
      <c r="KF76" s="89"/>
      <c r="KG76" s="89"/>
      <c r="KH76" s="89"/>
      <c r="KI76" s="89"/>
      <c r="KJ76" s="89"/>
      <c r="KK76" s="89"/>
      <c r="KL76" s="89"/>
      <c r="KM76" s="89"/>
      <c r="KN76" s="89"/>
      <c r="KO76" s="89"/>
      <c r="KP76" s="89"/>
      <c r="KQ76" s="89"/>
      <c r="KR76" s="89"/>
      <c r="KS76" s="89"/>
      <c r="KT76" s="89"/>
      <c r="KU76" s="89"/>
      <c r="KV76" s="89"/>
      <c r="KW76" s="89"/>
      <c r="KX76" s="89"/>
      <c r="KY76" s="89"/>
      <c r="KZ76" s="89"/>
      <c r="LA76" s="89"/>
      <c r="LB76" s="89"/>
      <c r="LC76" s="89"/>
      <c r="LD76" s="89"/>
      <c r="LE76" s="89"/>
      <c r="LF76" s="89"/>
      <c r="LG76" s="89"/>
      <c r="LH76" s="89"/>
      <c r="LI76" s="89"/>
      <c r="LJ76" s="89"/>
      <c r="LK76" s="89"/>
      <c r="LL76" s="89"/>
      <c r="LM76" s="89"/>
      <c r="LN76" s="89"/>
      <c r="LO76" s="89"/>
      <c r="LP76" s="89"/>
      <c r="LQ76" s="89"/>
      <c r="LR76" s="89"/>
      <c r="LS76" s="89"/>
      <c r="LT76" s="89"/>
      <c r="LU76" s="89"/>
      <c r="LV76" s="89"/>
      <c r="LW76" s="89"/>
      <c r="LX76" s="89"/>
      <c r="LY76" s="89"/>
      <c r="LZ76" s="89"/>
      <c r="MA76" s="89"/>
      <c r="MB76" s="89"/>
      <c r="MC76" s="89"/>
      <c r="MD76" s="89"/>
      <c r="ME76" s="89"/>
      <c r="MF76" s="89"/>
      <c r="MG76" s="89"/>
      <c r="MH76" s="89"/>
      <c r="MI76" s="89"/>
      <c r="MJ76" s="89"/>
      <c r="MK76" s="89"/>
      <c r="ML76" s="89"/>
      <c r="MM76" s="89"/>
      <c r="MN76" s="89"/>
      <c r="MO76" s="89"/>
      <c r="MP76" s="89"/>
      <c r="MQ76" s="89"/>
      <c r="MR76" s="89"/>
      <c r="MS76" s="89"/>
      <c r="MT76" s="89"/>
      <c r="MU76" s="89"/>
      <c r="MV76" s="89"/>
      <c r="MW76" s="89"/>
      <c r="MX76" s="89"/>
      <c r="MY76" s="89"/>
      <c r="MZ76" s="89"/>
      <c r="NA76" s="89"/>
      <c r="NB76" s="89"/>
      <c r="NC76" s="89"/>
      <c r="ND76" s="89"/>
      <c r="NE76" s="89"/>
      <c r="NF76" s="89"/>
      <c r="NG76" s="89"/>
      <c r="NH76" s="89"/>
      <c r="NI76" s="89"/>
      <c r="NJ76" s="89"/>
      <c r="NK76" s="89"/>
      <c r="NL76" s="89"/>
      <c r="NM76" s="89"/>
      <c r="NN76" s="89"/>
      <c r="NO76" s="89"/>
      <c r="NP76" s="89"/>
      <c r="NQ76" s="89"/>
      <c r="NR76" s="89"/>
      <c r="NS76" s="89"/>
      <c r="NT76" s="89"/>
      <c r="NU76" s="89"/>
      <c r="NV76" s="89"/>
      <c r="NW76" s="89"/>
      <c r="NX76" s="89"/>
      <c r="NY76" s="89"/>
      <c r="NZ76" s="89"/>
      <c r="OA76" s="89"/>
      <c r="OB76" s="89"/>
      <c r="OC76" s="89"/>
      <c r="OD76" s="89"/>
      <c r="OE76" s="89"/>
      <c r="OF76" s="89"/>
      <c r="OG76" s="89"/>
      <c r="OH76" s="89"/>
      <c r="OI76" s="89"/>
      <c r="OJ76" s="89"/>
      <c r="OK76" s="89"/>
      <c r="OL76" s="89"/>
      <c r="OM76" s="89"/>
      <c r="ON76" s="89"/>
      <c r="OO76" s="89"/>
      <c r="OP76" s="89"/>
      <c r="OQ76" s="89"/>
      <c r="OR76" s="89"/>
      <c r="OS76" s="89"/>
      <c r="OT76" s="89"/>
      <c r="OU76" s="89"/>
      <c r="OV76" s="89"/>
      <c r="OW76" s="89"/>
      <c r="OX76" s="89"/>
      <c r="OY76" s="89"/>
      <c r="OZ76" s="89"/>
      <c r="PA76" s="89"/>
      <c r="PB76" s="89"/>
      <c r="PC76" s="89"/>
      <c r="PD76" s="89"/>
      <c r="PE76" s="89"/>
      <c r="PF76" s="89"/>
      <c r="PG76" s="89"/>
      <c r="PH76" s="89"/>
      <c r="PI76" s="89"/>
      <c r="PJ76" s="89"/>
      <c r="PK76" s="89"/>
      <c r="PL76" s="89"/>
      <c r="PM76" s="89"/>
      <c r="PN76" s="89"/>
      <c r="PO76" s="89"/>
      <c r="PP76" s="89"/>
      <c r="PQ76" s="89"/>
      <c r="PR76" s="89"/>
      <c r="PS76" s="89"/>
      <c r="PT76" s="89"/>
      <c r="PU76" s="89"/>
      <c r="PV76" s="89"/>
      <c r="PW76" s="89"/>
      <c r="PX76" s="89"/>
      <c r="PY76" s="89"/>
      <c r="PZ76" s="89"/>
      <c r="QA76" s="89"/>
      <c r="QB76" s="89"/>
      <c r="QC76" s="89"/>
      <c r="QD76" s="89"/>
      <c r="QE76" s="89"/>
      <c r="QF76" s="89"/>
      <c r="QG76" s="89"/>
      <c r="QH76" s="89"/>
      <c r="QI76" s="89"/>
      <c r="QJ76" s="89"/>
      <c r="QK76" s="89"/>
      <c r="QL76" s="89"/>
      <c r="QM76" s="89"/>
      <c r="QN76" s="89"/>
      <c r="QO76" s="89"/>
      <c r="QP76" s="89"/>
      <c r="QQ76" s="89"/>
      <c r="QR76" s="89"/>
      <c r="QS76" s="89"/>
      <c r="QT76" s="89"/>
      <c r="QU76" s="89"/>
      <c r="QV76" s="89"/>
      <c r="QW76" s="89"/>
      <c r="QX76" s="89"/>
      <c r="QY76" s="89"/>
      <c r="QZ76" s="89"/>
      <c r="RA76" s="89"/>
      <c r="RB76" s="89"/>
      <c r="RC76" s="89"/>
      <c r="RD76" s="89"/>
      <c r="RE76" s="89"/>
      <c r="RF76" s="89"/>
      <c r="RG76" s="89"/>
      <c r="RH76" s="89"/>
      <c r="RI76" s="89"/>
      <c r="RJ76" s="89"/>
      <c r="RK76" s="89"/>
      <c r="RL76" s="89"/>
      <c r="RM76" s="89"/>
      <c r="RN76" s="89"/>
      <c r="RO76" s="89"/>
      <c r="RP76" s="89"/>
      <c r="RQ76" s="89"/>
      <c r="RR76" s="89"/>
      <c r="RS76" s="89"/>
      <c r="RT76" s="89"/>
      <c r="RU76" s="89"/>
      <c r="RV76" s="89"/>
      <c r="RW76" s="89"/>
      <c r="RX76" s="89"/>
      <c r="RY76" s="89"/>
      <c r="RZ76" s="89"/>
      <c r="SA76" s="89"/>
      <c r="SB76" s="89"/>
      <c r="SC76" s="89"/>
      <c r="SD76" s="89"/>
      <c r="SE76" s="89"/>
      <c r="SF76" s="89"/>
      <c r="SG76" s="89"/>
      <c r="SH76" s="89"/>
      <c r="SI76" s="89"/>
      <c r="SJ76" s="89"/>
      <c r="SK76" s="89"/>
      <c r="SL76" s="89"/>
      <c r="SM76" s="89"/>
      <c r="SN76" s="89"/>
      <c r="SO76" s="89"/>
      <c r="SP76" s="89"/>
      <c r="SQ76" s="89"/>
      <c r="SR76" s="89"/>
      <c r="SS76" s="89"/>
      <c r="ST76" s="89"/>
      <c r="SU76" s="89"/>
      <c r="SV76" s="89"/>
      <c r="SW76" s="89"/>
      <c r="SX76" s="89"/>
      <c r="SY76" s="89"/>
      <c r="SZ76" s="89"/>
      <c r="TA76" s="89"/>
      <c r="TB76" s="89"/>
      <c r="TC76" s="89"/>
      <c r="TD76" s="89"/>
      <c r="TE76" s="89"/>
      <c r="TF76" s="89"/>
      <c r="TG76" s="89"/>
      <c r="TH76" s="89"/>
      <c r="TI76" s="89"/>
      <c r="TJ76" s="89"/>
      <c r="TK76" s="89"/>
      <c r="TL76" s="89"/>
      <c r="TM76" s="89"/>
      <c r="TN76" s="89"/>
      <c r="TO76" s="89"/>
      <c r="TP76" s="89"/>
      <c r="TQ76" s="89"/>
      <c r="TR76" s="89"/>
      <c r="TS76" s="89"/>
      <c r="TT76" s="89"/>
      <c r="TU76" s="89"/>
      <c r="TV76" s="89"/>
      <c r="TW76" s="89"/>
      <c r="TX76" s="89"/>
      <c r="TY76" s="89"/>
      <c r="TZ76" s="89"/>
      <c r="UA76" s="89"/>
      <c r="UB76" s="89"/>
      <c r="UC76" s="89"/>
      <c r="UD76" s="89"/>
      <c r="UE76" s="89"/>
      <c r="UF76" s="89"/>
      <c r="UG76" s="89"/>
      <c r="UH76" s="89"/>
      <c r="UI76" s="89"/>
      <c r="UJ76" s="89"/>
      <c r="UK76" s="89"/>
      <c r="UL76" s="89"/>
      <c r="UM76" s="89"/>
      <c r="UN76" s="89"/>
      <c r="UO76" s="89"/>
      <c r="UP76" s="89"/>
      <c r="UQ76" s="89"/>
      <c r="UR76" s="89"/>
      <c r="US76" s="89"/>
      <c r="UT76" s="89"/>
      <c r="UU76" s="89"/>
      <c r="UV76" s="89"/>
      <c r="UW76" s="89"/>
      <c r="UX76" s="89"/>
      <c r="UY76" s="89"/>
      <c r="UZ76" s="89"/>
      <c r="VA76" s="89"/>
      <c r="VB76" s="89"/>
      <c r="VC76" s="89"/>
      <c r="VD76" s="89"/>
      <c r="VE76" s="89"/>
      <c r="VF76" s="89"/>
      <c r="VG76" s="89"/>
      <c r="VH76" s="89"/>
      <c r="VI76" s="89"/>
      <c r="VJ76" s="89"/>
      <c r="VK76" s="89"/>
      <c r="VL76" s="89"/>
      <c r="VM76" s="89"/>
      <c r="VN76" s="89"/>
      <c r="VO76" s="89"/>
      <c r="VP76" s="89"/>
      <c r="VQ76" s="89"/>
      <c r="VR76" s="89"/>
      <c r="VS76" s="89"/>
      <c r="VT76" s="89"/>
      <c r="VU76" s="89"/>
      <c r="VV76" s="89"/>
      <c r="VW76" s="89"/>
      <c r="VX76" s="89"/>
      <c r="VY76" s="89"/>
      <c r="VZ76" s="89"/>
      <c r="WA76" s="89"/>
      <c r="WB76" s="89"/>
      <c r="WC76" s="89"/>
      <c r="WD76" s="89"/>
      <c r="WE76" s="89"/>
      <c r="WF76" s="89"/>
      <c r="WG76" s="89"/>
      <c r="WH76" s="89"/>
      <c r="WI76" s="89"/>
      <c r="WJ76" s="89"/>
      <c r="WK76" s="89"/>
      <c r="WL76" s="89"/>
      <c r="WM76" s="89"/>
      <c r="WN76" s="89"/>
      <c r="WO76" s="89"/>
      <c r="WP76" s="89"/>
      <c r="WQ76" s="89"/>
      <c r="WR76" s="89"/>
      <c r="WS76" s="89"/>
      <c r="WT76" s="89"/>
      <c r="WU76" s="89"/>
      <c r="WV76" s="89"/>
      <c r="WW76" s="89"/>
      <c r="WX76" s="89"/>
      <c r="WY76" s="89"/>
      <c r="WZ76" s="89"/>
      <c r="XA76" s="89"/>
      <c r="XB76" s="89"/>
      <c r="XC76" s="89"/>
      <c r="XD76" s="89"/>
      <c r="XE76" s="89"/>
      <c r="XF76" s="89"/>
      <c r="XG76" s="89"/>
      <c r="XH76" s="89"/>
      <c r="XI76" s="89"/>
      <c r="XJ76" s="89"/>
      <c r="XK76" s="89"/>
      <c r="XL76" s="89"/>
      <c r="XM76" s="89"/>
      <c r="XN76" s="89"/>
      <c r="XO76" s="89"/>
      <c r="XP76" s="89"/>
      <c r="XQ76" s="89"/>
      <c r="XR76" s="89"/>
      <c r="XS76" s="89"/>
      <c r="XT76" s="89"/>
      <c r="XU76" s="89"/>
      <c r="XV76" s="89"/>
      <c r="XW76" s="89"/>
      <c r="XX76" s="89"/>
      <c r="XY76" s="89"/>
      <c r="XZ76" s="89"/>
      <c r="YA76" s="89"/>
      <c r="YB76" s="89"/>
      <c r="YC76" s="89"/>
      <c r="YD76" s="89"/>
      <c r="YE76" s="89"/>
      <c r="YF76" s="89"/>
      <c r="YG76" s="89"/>
      <c r="YH76" s="89"/>
      <c r="YI76" s="89"/>
      <c r="YJ76" s="89"/>
      <c r="YK76" s="89"/>
      <c r="YL76" s="89"/>
      <c r="YM76" s="89"/>
      <c r="YN76" s="89"/>
      <c r="YO76" s="89"/>
      <c r="YP76" s="89"/>
      <c r="YQ76" s="89"/>
      <c r="YR76" s="89"/>
      <c r="YS76" s="89"/>
      <c r="YT76" s="89"/>
      <c r="YU76" s="89"/>
      <c r="YV76" s="89"/>
      <c r="YW76" s="89"/>
      <c r="YX76" s="89"/>
      <c r="YY76" s="89"/>
      <c r="YZ76" s="89"/>
      <c r="ZA76" s="89"/>
      <c r="ZB76" s="89"/>
      <c r="ZC76" s="89"/>
      <c r="ZD76" s="89"/>
      <c r="ZE76" s="89"/>
      <c r="ZF76" s="89"/>
      <c r="ZG76" s="89"/>
      <c r="ZH76" s="89"/>
      <c r="ZI76" s="89"/>
      <c r="ZJ76" s="89"/>
      <c r="ZK76" s="89"/>
      <c r="ZL76" s="89"/>
      <c r="ZM76" s="89"/>
      <c r="ZN76" s="89"/>
      <c r="ZO76" s="89"/>
      <c r="ZP76" s="89"/>
      <c r="ZQ76" s="89"/>
      <c r="ZR76" s="89"/>
      <c r="ZS76" s="89"/>
      <c r="ZT76" s="89"/>
      <c r="ZU76" s="89"/>
      <c r="ZV76" s="89"/>
      <c r="ZW76" s="89"/>
      <c r="ZX76" s="89"/>
      <c r="ZY76" s="89"/>
      <c r="ZZ76" s="89"/>
      <c r="AAA76" s="89"/>
      <c r="AAB76" s="89"/>
      <c r="AAC76" s="89"/>
      <c r="AAD76" s="89"/>
      <c r="AAE76" s="89"/>
      <c r="AAF76" s="89"/>
      <c r="AAG76" s="89"/>
      <c r="AAH76" s="89"/>
      <c r="AAI76" s="89"/>
      <c r="AAJ76" s="89"/>
      <c r="AAK76" s="89"/>
      <c r="AAL76" s="89"/>
      <c r="AAM76" s="89"/>
      <c r="AAN76" s="89"/>
      <c r="AAO76" s="89"/>
      <c r="AAP76" s="89"/>
      <c r="AAQ76" s="89"/>
      <c r="AAR76" s="89"/>
      <c r="AAS76" s="89"/>
      <c r="AAT76" s="89"/>
      <c r="AAU76" s="89"/>
      <c r="AAV76" s="89"/>
      <c r="AAW76" s="89"/>
      <c r="AAX76" s="89"/>
      <c r="AAY76" s="89"/>
      <c r="AAZ76" s="89"/>
      <c r="ABA76" s="89"/>
      <c r="ABB76" s="89"/>
      <c r="ABC76" s="89"/>
      <c r="ABD76" s="89"/>
      <c r="ABE76" s="89"/>
      <c r="ABF76" s="89"/>
      <c r="ABG76" s="89"/>
      <c r="ABH76" s="89"/>
      <c r="ABI76" s="89"/>
      <c r="ABJ76" s="89"/>
      <c r="ABK76" s="89"/>
      <c r="ABL76" s="89"/>
      <c r="ABM76" s="89"/>
      <c r="ABN76" s="89"/>
      <c r="ABO76" s="89"/>
      <c r="ABP76" s="89"/>
      <c r="ABQ76" s="89"/>
      <c r="ABR76" s="89"/>
      <c r="ABS76" s="89"/>
      <c r="ABT76" s="89"/>
      <c r="ABU76" s="89"/>
      <c r="ABV76" s="89"/>
      <c r="ABW76" s="89"/>
      <c r="ABX76" s="89"/>
      <c r="ABY76" s="89"/>
      <c r="ABZ76" s="89"/>
      <c r="ACA76" s="89"/>
      <c r="ACB76" s="89"/>
      <c r="ACC76" s="89"/>
      <c r="ACD76" s="89"/>
      <c r="ACE76" s="89"/>
      <c r="ACF76" s="89"/>
      <c r="ACG76" s="89"/>
      <c r="ACH76" s="89"/>
      <c r="ACI76" s="89"/>
      <c r="ACJ76" s="89"/>
      <c r="ACK76" s="89"/>
      <c r="ACL76" s="89"/>
      <c r="ACM76" s="89"/>
      <c r="ACN76" s="89"/>
      <c r="ACO76" s="89"/>
      <c r="ACP76" s="89"/>
      <c r="ACQ76" s="89"/>
      <c r="ACR76" s="89"/>
      <c r="ACS76" s="89"/>
      <c r="ACT76" s="89"/>
      <c r="ACU76" s="89"/>
      <c r="ACV76" s="89"/>
      <c r="ACW76" s="89"/>
      <c r="ACX76" s="89"/>
      <c r="ACY76" s="89"/>
      <c r="ACZ76" s="89"/>
      <c r="ADA76" s="89"/>
      <c r="ADB76" s="89"/>
      <c r="ADC76" s="89"/>
      <c r="ADD76" s="89"/>
      <c r="ADE76" s="89"/>
      <c r="ADF76" s="89"/>
      <c r="ADG76" s="89"/>
      <c r="ADH76" s="89"/>
      <c r="ADI76" s="89"/>
      <c r="ADJ76" s="89"/>
      <c r="ADK76" s="89"/>
      <c r="ADL76" s="89"/>
      <c r="ADM76" s="89"/>
      <c r="ADN76" s="89"/>
      <c r="ADO76" s="89"/>
      <c r="ADP76" s="89"/>
      <c r="ADQ76" s="89"/>
      <c r="ADR76" s="89"/>
      <c r="ADS76" s="89"/>
      <c r="ADT76" s="89"/>
      <c r="ADU76" s="89"/>
      <c r="ADV76" s="89"/>
      <c r="ADW76" s="89"/>
      <c r="ADX76" s="89"/>
      <c r="ADY76" s="89"/>
      <c r="ADZ76" s="89"/>
      <c r="AEA76" s="89"/>
      <c r="AEB76" s="89"/>
      <c r="AEC76" s="89"/>
      <c r="AED76" s="89"/>
      <c r="AEE76" s="89"/>
      <c r="AEF76" s="89"/>
      <c r="AEG76" s="89"/>
      <c r="AEH76" s="89"/>
      <c r="AEI76" s="89"/>
      <c r="AEJ76" s="89"/>
      <c r="AEK76" s="89"/>
      <c r="AEL76" s="89"/>
      <c r="AEM76" s="89"/>
      <c r="AEN76" s="89"/>
      <c r="AEO76" s="89"/>
      <c r="AEP76" s="89"/>
      <c r="AEQ76" s="89"/>
      <c r="AER76" s="89"/>
      <c r="AES76" s="89"/>
      <c r="AET76" s="89"/>
      <c r="AEU76" s="89"/>
      <c r="AEV76" s="89"/>
      <c r="AEW76" s="89"/>
      <c r="AEX76" s="89"/>
      <c r="AEY76" s="89"/>
      <c r="AEZ76" s="89"/>
      <c r="AFA76" s="89"/>
      <c r="AFB76" s="89"/>
      <c r="AFC76" s="89"/>
      <c r="AFD76" s="89"/>
      <c r="AFE76" s="89"/>
      <c r="AFF76" s="89"/>
      <c r="AFG76" s="89"/>
      <c r="AFH76" s="89"/>
      <c r="AFI76" s="89"/>
      <c r="AFJ76" s="89"/>
      <c r="AFK76" s="89"/>
      <c r="AFL76" s="89"/>
      <c r="AFM76" s="89"/>
      <c r="AFN76" s="89"/>
      <c r="AFO76" s="89"/>
      <c r="AFP76" s="89"/>
      <c r="AFQ76" s="89"/>
      <c r="AFR76" s="89"/>
      <c r="AFS76" s="89"/>
      <c r="AFT76" s="89"/>
      <c r="AFU76" s="89"/>
      <c r="AFV76" s="89"/>
      <c r="AFW76" s="89"/>
      <c r="AFX76" s="89"/>
      <c r="AFY76" s="89"/>
      <c r="AFZ76" s="89"/>
      <c r="AGA76" s="89"/>
      <c r="AGB76" s="89"/>
      <c r="AGC76" s="89"/>
      <c r="AGD76" s="89"/>
      <c r="AGE76" s="89"/>
      <c r="AGF76" s="89"/>
      <c r="AGG76" s="89"/>
      <c r="AGH76" s="89"/>
      <c r="AGI76" s="89"/>
      <c r="AGJ76" s="89"/>
      <c r="AGK76" s="89"/>
      <c r="AGL76" s="89"/>
      <c r="AGM76" s="89"/>
      <c r="AGN76" s="89"/>
      <c r="AGO76" s="89"/>
      <c r="AGP76" s="89"/>
      <c r="AGQ76" s="89"/>
      <c r="AGR76" s="89"/>
      <c r="AGS76" s="89"/>
      <c r="AGT76" s="89"/>
      <c r="AGU76" s="89"/>
      <c r="AGV76" s="89"/>
      <c r="AGW76" s="89"/>
      <c r="AGX76" s="89"/>
      <c r="AGY76" s="89"/>
      <c r="AGZ76" s="89"/>
      <c r="AHA76" s="89"/>
      <c r="AHB76" s="89"/>
      <c r="AHC76" s="89"/>
      <c r="AHD76" s="89"/>
      <c r="AHE76" s="89"/>
      <c r="AHF76" s="89"/>
      <c r="AHG76" s="89"/>
      <c r="AHH76" s="89"/>
      <c r="AHI76" s="89"/>
      <c r="AHJ76" s="89"/>
      <c r="AHK76" s="89"/>
      <c r="AHL76" s="89"/>
      <c r="AHM76" s="89"/>
      <c r="AHN76" s="89"/>
      <c r="AHO76" s="89"/>
      <c r="AHP76" s="89"/>
      <c r="AHQ76" s="89"/>
      <c r="AHR76" s="89"/>
      <c r="AHS76" s="89"/>
      <c r="AHT76" s="89"/>
      <c r="AHU76" s="89"/>
      <c r="AHV76" s="89"/>
      <c r="AHW76" s="89"/>
      <c r="AHX76" s="89"/>
      <c r="AHY76" s="89"/>
      <c r="AHZ76" s="89"/>
      <c r="AIA76" s="89"/>
      <c r="AIB76" s="89"/>
      <c r="AIC76" s="89"/>
      <c r="AID76" s="89"/>
      <c r="AIE76" s="89"/>
      <c r="AIF76" s="89"/>
      <c r="AIG76" s="89"/>
      <c r="AIH76" s="89"/>
      <c r="AII76" s="89"/>
      <c r="AIJ76" s="89"/>
      <c r="AIK76" s="89"/>
      <c r="AIL76" s="89"/>
      <c r="AIM76" s="89"/>
      <c r="AIN76" s="89"/>
      <c r="AIO76" s="89"/>
      <c r="AIP76" s="89"/>
      <c r="AIQ76" s="89"/>
      <c r="AIR76" s="89"/>
      <c r="AIS76" s="89"/>
      <c r="AIT76" s="89"/>
      <c r="AIU76" s="89"/>
      <c r="AIV76" s="89"/>
      <c r="AIW76" s="89"/>
      <c r="AIX76" s="89"/>
      <c r="AIY76" s="89"/>
      <c r="AIZ76" s="89"/>
      <c r="AJA76" s="89"/>
      <c r="AJB76" s="89"/>
      <c r="AJC76" s="89"/>
      <c r="AJD76" s="89"/>
      <c r="AJE76" s="89"/>
      <c r="AJF76" s="89"/>
      <c r="AJG76" s="89"/>
      <c r="AJH76" s="89"/>
      <c r="AJI76" s="89"/>
      <c r="AJJ76" s="89"/>
      <c r="AJK76" s="89"/>
      <c r="AJL76" s="89"/>
      <c r="AJM76" s="89"/>
      <c r="AJN76" s="89"/>
      <c r="AJO76" s="89"/>
      <c r="AJP76" s="89"/>
      <c r="AJQ76" s="89"/>
      <c r="AJR76" s="89"/>
      <c r="AJS76" s="89"/>
      <c r="AJT76" s="89"/>
      <c r="AJU76" s="89"/>
      <c r="AJV76" s="89"/>
      <c r="AJW76" s="89"/>
      <c r="AJX76" s="89"/>
      <c r="AJY76" s="89"/>
      <c r="AJZ76" s="89"/>
      <c r="AKA76" s="89"/>
      <c r="AKB76" s="89"/>
      <c r="AKC76" s="89"/>
      <c r="AKD76" s="89"/>
      <c r="AKE76" s="89"/>
      <c r="AKF76" s="89"/>
      <c r="AKG76" s="89"/>
      <c r="AKH76" s="89"/>
      <c r="AKI76" s="89"/>
      <c r="AKJ76" s="89"/>
      <c r="AKK76" s="89"/>
      <c r="AKL76" s="89"/>
      <c r="AKM76" s="89"/>
      <c r="AKN76" s="89"/>
      <c r="AKO76" s="89"/>
      <c r="AKP76" s="89"/>
      <c r="AKQ76" s="89"/>
      <c r="AKR76" s="89"/>
      <c r="AKS76" s="89"/>
      <c r="AKT76" s="89"/>
      <c r="AKU76" s="89"/>
      <c r="AKV76" s="89"/>
      <c r="AKW76" s="89"/>
      <c r="AKX76" s="89"/>
      <c r="AKY76" s="89"/>
      <c r="AKZ76" s="89"/>
      <c r="ALA76" s="89"/>
      <c r="ALB76" s="89"/>
      <c r="ALC76" s="89"/>
      <c r="ALD76" s="89"/>
      <c r="ALE76" s="89"/>
      <c r="ALF76" s="89"/>
      <c r="ALG76" s="89"/>
      <c r="ALH76" s="89"/>
      <c r="ALI76" s="89"/>
      <c r="ALJ76" s="89"/>
      <c r="ALK76" s="89"/>
      <c r="ALL76" s="89"/>
      <c r="ALM76" s="89"/>
      <c r="ALN76" s="89"/>
      <c r="ALO76" s="89"/>
      <c r="ALP76" s="89"/>
      <c r="ALQ76" s="89"/>
      <c r="ALR76" s="89"/>
      <c r="ALS76" s="89"/>
      <c r="ALT76" s="89"/>
      <c r="ALU76" s="89"/>
      <c r="ALV76" s="89"/>
      <c r="ALW76" s="89"/>
    </row>
    <row r="77" spans="1:1012" ht="14.25"/>
    <row r="78" spans="1:1012" ht="14.25"/>
    <row r="79" spans="1:1012" ht="14.25"/>
    <row r="80" spans="1:1012" ht="14.25">
      <c r="A80" s="87"/>
      <c r="B80" s="89"/>
      <c r="C80" s="89"/>
      <c r="D80" s="89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89"/>
      <c r="AR80" s="89"/>
      <c r="AS80" s="89"/>
      <c r="AT80" s="89"/>
      <c r="AU80" s="89"/>
      <c r="AV80" s="89"/>
      <c r="AW80" s="89"/>
      <c r="AX80" s="89"/>
      <c r="AY80" s="89"/>
      <c r="AZ80" s="89"/>
      <c r="BA80" s="89"/>
      <c r="BB80" s="89"/>
      <c r="BC80" s="89"/>
      <c r="BD80" s="89"/>
      <c r="BE80" s="89"/>
      <c r="BF80" s="89"/>
      <c r="BG80" s="89"/>
      <c r="BH80" s="89"/>
      <c r="BI80" s="89"/>
      <c r="BJ80" s="89"/>
      <c r="BK80" s="89"/>
      <c r="BL80" s="89"/>
      <c r="BM80" s="89"/>
      <c r="BN80" s="89"/>
      <c r="BO80" s="89"/>
      <c r="BP80" s="89"/>
      <c r="BQ80" s="89"/>
      <c r="BR80" s="89"/>
      <c r="BS80" s="89"/>
      <c r="BT80" s="89"/>
      <c r="BU80" s="89"/>
      <c r="BV80" s="89"/>
      <c r="BW80" s="89"/>
      <c r="BX80" s="89"/>
      <c r="BY80" s="89"/>
      <c r="BZ80" s="89"/>
      <c r="CA80" s="89"/>
      <c r="CB80" s="89"/>
      <c r="CC80" s="89"/>
      <c r="CD80" s="89"/>
      <c r="CE80" s="89"/>
      <c r="CF80" s="89"/>
      <c r="CG80" s="89"/>
      <c r="CH80" s="89"/>
      <c r="CI80" s="89"/>
      <c r="CJ80" s="89"/>
      <c r="CK80" s="89"/>
      <c r="CL80" s="89"/>
      <c r="CM80" s="89"/>
      <c r="CN80" s="89"/>
      <c r="CO80" s="89"/>
      <c r="CP80" s="89"/>
      <c r="CQ80" s="89"/>
      <c r="CR80" s="89"/>
      <c r="CS80" s="89"/>
      <c r="CT80" s="89"/>
      <c r="CU80" s="89"/>
      <c r="CV80" s="89"/>
      <c r="CW80" s="89"/>
      <c r="CX80" s="89"/>
      <c r="CY80" s="89"/>
      <c r="CZ80" s="89"/>
      <c r="DA80" s="89"/>
      <c r="DB80" s="89"/>
      <c r="DC80" s="89"/>
      <c r="DD80" s="89"/>
      <c r="DE80" s="89"/>
      <c r="DF80" s="89"/>
      <c r="DG80" s="89"/>
      <c r="DH80" s="89"/>
      <c r="DI80" s="89"/>
      <c r="DJ80" s="89"/>
      <c r="DK80" s="89"/>
      <c r="DL80" s="89"/>
      <c r="DM80" s="89"/>
      <c r="DN80" s="89"/>
      <c r="DO80" s="89"/>
      <c r="DP80" s="89"/>
      <c r="DQ80" s="89"/>
      <c r="DR80" s="89"/>
      <c r="DS80" s="89"/>
      <c r="DT80" s="89"/>
      <c r="DU80" s="89"/>
      <c r="DV80" s="89"/>
      <c r="DW80" s="89"/>
      <c r="DX80" s="89"/>
      <c r="DY80" s="89"/>
      <c r="DZ80" s="89"/>
      <c r="EA80" s="89"/>
      <c r="EB80" s="89"/>
      <c r="EC80" s="89"/>
      <c r="ED80" s="89"/>
      <c r="EE80" s="89"/>
      <c r="EF80" s="89"/>
      <c r="EG80" s="89"/>
      <c r="EH80" s="89"/>
      <c r="EI80" s="89"/>
      <c r="EJ80" s="89"/>
      <c r="EK80" s="89"/>
      <c r="EL80" s="89"/>
      <c r="EM80" s="89"/>
      <c r="EN80" s="89"/>
      <c r="EO80" s="89"/>
      <c r="EP80" s="89"/>
      <c r="EQ80" s="89"/>
      <c r="ER80" s="89"/>
      <c r="ES80" s="89"/>
      <c r="ET80" s="89"/>
      <c r="EU80" s="89"/>
      <c r="EV80" s="89"/>
      <c r="EW80" s="89"/>
      <c r="EX80" s="89"/>
      <c r="EY80" s="89"/>
      <c r="EZ80" s="89"/>
      <c r="FA80" s="89"/>
      <c r="FB80" s="89"/>
      <c r="FC80" s="89"/>
      <c r="FD80" s="89"/>
      <c r="FE80" s="89"/>
      <c r="FF80" s="89"/>
      <c r="FG80" s="89"/>
      <c r="FH80" s="89"/>
      <c r="FI80" s="89"/>
      <c r="FJ80" s="89"/>
      <c r="FK80" s="89"/>
      <c r="FL80" s="89"/>
      <c r="FM80" s="89"/>
      <c r="FN80" s="89"/>
      <c r="FO80" s="89"/>
      <c r="FP80" s="89"/>
      <c r="FQ80" s="89"/>
      <c r="FR80" s="89"/>
      <c r="FS80" s="89"/>
      <c r="FT80" s="89"/>
      <c r="FU80" s="89"/>
      <c r="FV80" s="89"/>
      <c r="FW80" s="89"/>
      <c r="FX80" s="89"/>
      <c r="FY80" s="89"/>
      <c r="FZ80" s="89"/>
      <c r="GA80" s="89"/>
      <c r="GB80" s="89"/>
      <c r="GC80" s="89"/>
      <c r="GD80" s="89"/>
      <c r="GE80" s="89"/>
      <c r="GF80" s="89"/>
      <c r="GG80" s="89"/>
      <c r="GH80" s="89"/>
      <c r="GI80" s="89"/>
      <c r="GJ80" s="89"/>
      <c r="GK80" s="89"/>
      <c r="GL80" s="89"/>
      <c r="GM80" s="89"/>
      <c r="GN80" s="89"/>
      <c r="GO80" s="89"/>
      <c r="GP80" s="89"/>
      <c r="GQ80" s="89"/>
      <c r="GR80" s="89"/>
      <c r="GS80" s="89"/>
      <c r="GT80" s="89"/>
      <c r="GU80" s="89"/>
      <c r="GV80" s="89"/>
      <c r="GW80" s="89"/>
      <c r="GX80" s="89"/>
      <c r="GY80" s="89"/>
      <c r="GZ80" s="89"/>
      <c r="HA80" s="89"/>
      <c r="HB80" s="89"/>
      <c r="HC80" s="89"/>
      <c r="HD80" s="89"/>
      <c r="HE80" s="89"/>
      <c r="HF80" s="89"/>
      <c r="HG80" s="89"/>
      <c r="HH80" s="89"/>
      <c r="HI80" s="89"/>
      <c r="HJ80" s="89"/>
      <c r="HK80" s="89"/>
      <c r="HL80" s="89"/>
      <c r="HM80" s="89"/>
      <c r="HN80" s="89"/>
      <c r="HO80" s="89"/>
      <c r="HP80" s="89"/>
      <c r="HQ80" s="89"/>
      <c r="HR80" s="89"/>
      <c r="HS80" s="89"/>
      <c r="HT80" s="89"/>
      <c r="HU80" s="89"/>
      <c r="HV80" s="89"/>
      <c r="HW80" s="89"/>
      <c r="HX80" s="89"/>
      <c r="HY80" s="89"/>
      <c r="HZ80" s="89"/>
      <c r="IA80" s="89"/>
      <c r="IB80" s="89"/>
      <c r="IC80" s="89"/>
      <c r="ID80" s="89"/>
      <c r="IE80" s="89"/>
      <c r="IF80" s="89"/>
      <c r="IG80" s="89"/>
      <c r="IH80" s="89"/>
      <c r="II80" s="89"/>
      <c r="IJ80" s="89"/>
      <c r="IK80" s="89"/>
      <c r="IL80" s="89"/>
      <c r="IM80" s="89"/>
      <c r="IN80" s="89"/>
      <c r="IO80" s="89"/>
      <c r="IP80" s="89"/>
      <c r="IQ80" s="89"/>
      <c r="IR80" s="89"/>
      <c r="IS80" s="89"/>
      <c r="IT80" s="89"/>
      <c r="IU80" s="89"/>
      <c r="IV80" s="89"/>
      <c r="IW80" s="89"/>
      <c r="IX80" s="89"/>
      <c r="IY80" s="89"/>
      <c r="IZ80" s="89"/>
      <c r="JA80" s="89"/>
      <c r="JB80" s="89"/>
      <c r="JC80" s="89"/>
      <c r="JD80" s="89"/>
      <c r="JE80" s="89"/>
      <c r="JF80" s="89"/>
      <c r="JG80" s="89"/>
      <c r="JH80" s="89"/>
      <c r="JI80" s="89"/>
      <c r="JJ80" s="89"/>
      <c r="JK80" s="89"/>
      <c r="JL80" s="89"/>
      <c r="JM80" s="89"/>
      <c r="JN80" s="89"/>
      <c r="JO80" s="89"/>
      <c r="JP80" s="89"/>
      <c r="JQ80" s="89"/>
      <c r="JR80" s="89"/>
      <c r="JS80" s="89"/>
      <c r="JT80" s="89"/>
      <c r="JU80" s="89"/>
      <c r="JV80" s="89"/>
      <c r="JW80" s="89"/>
      <c r="JX80" s="89"/>
      <c r="JY80" s="89"/>
      <c r="JZ80" s="89"/>
      <c r="KA80" s="89"/>
      <c r="KB80" s="89"/>
      <c r="KC80" s="89"/>
      <c r="KD80" s="89"/>
      <c r="KE80" s="89"/>
      <c r="KF80" s="89"/>
      <c r="KG80" s="89"/>
      <c r="KH80" s="89"/>
      <c r="KI80" s="89"/>
      <c r="KJ80" s="89"/>
      <c r="KK80" s="89"/>
      <c r="KL80" s="89"/>
      <c r="KM80" s="89"/>
      <c r="KN80" s="89"/>
      <c r="KO80" s="89"/>
      <c r="KP80" s="89"/>
      <c r="KQ80" s="89"/>
      <c r="KR80" s="89"/>
      <c r="KS80" s="89"/>
      <c r="KT80" s="89"/>
      <c r="KU80" s="89"/>
      <c r="KV80" s="89"/>
      <c r="KW80" s="89"/>
      <c r="KX80" s="89"/>
      <c r="KY80" s="89"/>
      <c r="KZ80" s="89"/>
      <c r="LA80" s="89"/>
      <c r="LB80" s="89"/>
      <c r="LC80" s="89"/>
      <c r="LD80" s="89"/>
      <c r="LE80" s="89"/>
      <c r="LF80" s="89"/>
      <c r="LG80" s="89"/>
      <c r="LH80" s="89"/>
      <c r="LI80" s="89"/>
      <c r="LJ80" s="89"/>
      <c r="LK80" s="89"/>
      <c r="LL80" s="89"/>
      <c r="LM80" s="89"/>
      <c r="LN80" s="89"/>
      <c r="LO80" s="89"/>
      <c r="LP80" s="89"/>
      <c r="LQ80" s="89"/>
      <c r="LR80" s="89"/>
      <c r="LS80" s="89"/>
      <c r="LT80" s="89"/>
      <c r="LU80" s="89"/>
      <c r="LV80" s="89"/>
      <c r="LW80" s="89"/>
      <c r="LX80" s="89"/>
      <c r="LY80" s="89"/>
      <c r="LZ80" s="89"/>
      <c r="MA80" s="89"/>
      <c r="MB80" s="89"/>
      <c r="MC80" s="89"/>
      <c r="MD80" s="89"/>
      <c r="ME80" s="89"/>
      <c r="MF80" s="89"/>
      <c r="MG80" s="89"/>
      <c r="MH80" s="89"/>
      <c r="MI80" s="89"/>
      <c r="MJ80" s="89"/>
      <c r="MK80" s="89"/>
      <c r="ML80" s="89"/>
      <c r="MM80" s="89"/>
      <c r="MN80" s="89"/>
      <c r="MO80" s="89"/>
      <c r="MP80" s="89"/>
      <c r="MQ80" s="89"/>
      <c r="MR80" s="89"/>
      <c r="MS80" s="89"/>
      <c r="MT80" s="89"/>
      <c r="MU80" s="89"/>
      <c r="MV80" s="89"/>
      <c r="MW80" s="89"/>
      <c r="MX80" s="89"/>
      <c r="MY80" s="89"/>
      <c r="MZ80" s="89"/>
      <c r="NA80" s="89"/>
      <c r="NB80" s="89"/>
      <c r="NC80" s="89"/>
      <c r="ND80" s="89"/>
      <c r="NE80" s="89"/>
      <c r="NF80" s="89"/>
      <c r="NG80" s="89"/>
      <c r="NH80" s="89"/>
      <c r="NI80" s="89"/>
      <c r="NJ80" s="89"/>
      <c r="NK80" s="89"/>
      <c r="NL80" s="89"/>
      <c r="NM80" s="89"/>
      <c r="NN80" s="89"/>
      <c r="NO80" s="89"/>
      <c r="NP80" s="89"/>
      <c r="NQ80" s="89"/>
      <c r="NR80" s="89"/>
      <c r="NS80" s="89"/>
      <c r="NT80" s="89"/>
      <c r="NU80" s="89"/>
      <c r="NV80" s="89"/>
      <c r="NW80" s="89"/>
      <c r="NX80" s="89"/>
      <c r="NY80" s="89"/>
      <c r="NZ80" s="89"/>
      <c r="OA80" s="89"/>
      <c r="OB80" s="89"/>
      <c r="OC80" s="89"/>
      <c r="OD80" s="89"/>
      <c r="OE80" s="89"/>
      <c r="OF80" s="89"/>
      <c r="OG80" s="89"/>
      <c r="OH80" s="89"/>
      <c r="OI80" s="89"/>
      <c r="OJ80" s="89"/>
      <c r="OK80" s="89"/>
      <c r="OL80" s="89"/>
      <c r="OM80" s="89"/>
      <c r="ON80" s="89"/>
      <c r="OO80" s="89"/>
      <c r="OP80" s="89"/>
      <c r="OQ80" s="89"/>
      <c r="OR80" s="89"/>
      <c r="OS80" s="89"/>
      <c r="OT80" s="89"/>
      <c r="OU80" s="89"/>
      <c r="OV80" s="89"/>
      <c r="OW80" s="89"/>
      <c r="OX80" s="89"/>
      <c r="OY80" s="89"/>
      <c r="OZ80" s="89"/>
      <c r="PA80" s="89"/>
      <c r="PB80" s="89"/>
      <c r="PC80" s="89"/>
      <c r="PD80" s="89"/>
      <c r="PE80" s="89"/>
      <c r="PF80" s="89"/>
      <c r="PG80" s="89"/>
      <c r="PH80" s="89"/>
      <c r="PI80" s="89"/>
      <c r="PJ80" s="89"/>
      <c r="PK80" s="89"/>
      <c r="PL80" s="89"/>
      <c r="PM80" s="89"/>
      <c r="PN80" s="89"/>
      <c r="PO80" s="89"/>
      <c r="PP80" s="89"/>
      <c r="PQ80" s="89"/>
      <c r="PR80" s="89"/>
      <c r="PS80" s="89"/>
      <c r="PT80" s="89"/>
      <c r="PU80" s="89"/>
      <c r="PV80" s="89"/>
      <c r="PW80" s="89"/>
      <c r="PX80" s="89"/>
      <c r="PY80" s="89"/>
      <c r="PZ80" s="89"/>
      <c r="QA80" s="89"/>
      <c r="QB80" s="89"/>
      <c r="QC80" s="89"/>
      <c r="QD80" s="89"/>
      <c r="QE80" s="89"/>
      <c r="QF80" s="89"/>
      <c r="QG80" s="89"/>
      <c r="QH80" s="89"/>
      <c r="QI80" s="89"/>
      <c r="QJ80" s="89"/>
      <c r="QK80" s="89"/>
      <c r="QL80" s="89"/>
      <c r="QM80" s="89"/>
      <c r="QN80" s="89"/>
      <c r="QO80" s="89"/>
      <c r="QP80" s="89"/>
      <c r="QQ80" s="89"/>
      <c r="QR80" s="89"/>
      <c r="QS80" s="89"/>
      <c r="QT80" s="89"/>
      <c r="QU80" s="89"/>
      <c r="QV80" s="89"/>
      <c r="QW80" s="89"/>
      <c r="QX80" s="89"/>
      <c r="QY80" s="89"/>
      <c r="QZ80" s="89"/>
      <c r="RA80" s="89"/>
      <c r="RB80" s="89"/>
      <c r="RC80" s="89"/>
      <c r="RD80" s="89"/>
      <c r="RE80" s="89"/>
      <c r="RF80" s="89"/>
      <c r="RG80" s="89"/>
      <c r="RH80" s="89"/>
      <c r="RI80" s="89"/>
      <c r="RJ80" s="89"/>
      <c r="RK80" s="89"/>
      <c r="RL80" s="89"/>
      <c r="RM80" s="89"/>
      <c r="RN80" s="89"/>
      <c r="RO80" s="89"/>
      <c r="RP80" s="89"/>
      <c r="RQ80" s="89"/>
      <c r="RR80" s="89"/>
      <c r="RS80" s="89"/>
      <c r="RT80" s="89"/>
      <c r="RU80" s="89"/>
      <c r="RV80" s="89"/>
      <c r="RW80" s="89"/>
      <c r="RX80" s="89"/>
      <c r="RY80" s="89"/>
      <c r="RZ80" s="89"/>
      <c r="SA80" s="89"/>
      <c r="SB80" s="89"/>
      <c r="SC80" s="89"/>
      <c r="SD80" s="89"/>
      <c r="SE80" s="89"/>
      <c r="SF80" s="89"/>
      <c r="SG80" s="89"/>
      <c r="SH80" s="89"/>
      <c r="SI80" s="89"/>
      <c r="SJ80" s="89"/>
      <c r="SK80" s="89"/>
      <c r="SL80" s="89"/>
      <c r="SM80" s="89"/>
      <c r="SN80" s="89"/>
      <c r="SO80" s="89"/>
      <c r="SP80" s="89"/>
      <c r="SQ80" s="89"/>
      <c r="SR80" s="89"/>
      <c r="SS80" s="89"/>
      <c r="ST80" s="89"/>
      <c r="SU80" s="89"/>
      <c r="SV80" s="89"/>
      <c r="SW80" s="89"/>
      <c r="SX80" s="89"/>
      <c r="SY80" s="89"/>
      <c r="SZ80" s="89"/>
      <c r="TA80" s="89"/>
      <c r="TB80" s="89"/>
      <c r="TC80" s="89"/>
      <c r="TD80" s="89"/>
      <c r="TE80" s="89"/>
      <c r="TF80" s="89"/>
      <c r="TG80" s="89"/>
      <c r="TH80" s="89"/>
      <c r="TI80" s="89"/>
      <c r="TJ80" s="89"/>
      <c r="TK80" s="89"/>
      <c r="TL80" s="89"/>
      <c r="TM80" s="89"/>
      <c r="TN80" s="89"/>
      <c r="TO80" s="89"/>
      <c r="TP80" s="89"/>
      <c r="TQ80" s="89"/>
      <c r="TR80" s="89"/>
      <c r="TS80" s="89"/>
      <c r="TT80" s="89"/>
      <c r="TU80" s="89"/>
      <c r="TV80" s="89"/>
      <c r="TW80" s="89"/>
      <c r="TX80" s="89"/>
      <c r="TY80" s="89"/>
      <c r="TZ80" s="89"/>
      <c r="UA80" s="89"/>
      <c r="UB80" s="89"/>
      <c r="UC80" s="89"/>
      <c r="UD80" s="89"/>
      <c r="UE80" s="89"/>
      <c r="UF80" s="89"/>
      <c r="UG80" s="89"/>
      <c r="UH80" s="89"/>
      <c r="UI80" s="89"/>
      <c r="UJ80" s="89"/>
      <c r="UK80" s="89"/>
      <c r="UL80" s="89"/>
      <c r="UM80" s="89"/>
      <c r="UN80" s="89"/>
      <c r="UO80" s="89"/>
      <c r="UP80" s="89"/>
      <c r="UQ80" s="89"/>
      <c r="UR80" s="89"/>
      <c r="US80" s="89"/>
      <c r="UT80" s="89"/>
      <c r="UU80" s="89"/>
      <c r="UV80" s="89"/>
      <c r="UW80" s="89"/>
      <c r="UX80" s="89"/>
      <c r="UY80" s="89"/>
      <c r="UZ80" s="89"/>
      <c r="VA80" s="89"/>
      <c r="VB80" s="89"/>
      <c r="VC80" s="89"/>
      <c r="VD80" s="89"/>
      <c r="VE80" s="89"/>
      <c r="VF80" s="89"/>
      <c r="VG80" s="89"/>
      <c r="VH80" s="89"/>
      <c r="VI80" s="89"/>
      <c r="VJ80" s="89"/>
      <c r="VK80" s="89"/>
      <c r="VL80" s="89"/>
      <c r="VM80" s="89"/>
      <c r="VN80" s="89"/>
      <c r="VO80" s="89"/>
      <c r="VP80" s="89"/>
      <c r="VQ80" s="89"/>
      <c r="VR80" s="89"/>
      <c r="VS80" s="89"/>
      <c r="VT80" s="89"/>
      <c r="VU80" s="89"/>
      <c r="VV80" s="89"/>
      <c r="VW80" s="89"/>
      <c r="VX80" s="89"/>
      <c r="VY80" s="89"/>
      <c r="VZ80" s="89"/>
      <c r="WA80" s="89"/>
      <c r="WB80" s="89"/>
      <c r="WC80" s="89"/>
      <c r="WD80" s="89"/>
      <c r="WE80" s="89"/>
      <c r="WF80" s="89"/>
      <c r="WG80" s="89"/>
      <c r="WH80" s="89"/>
      <c r="WI80" s="89"/>
      <c r="WJ80" s="89"/>
      <c r="WK80" s="89"/>
      <c r="WL80" s="89"/>
      <c r="WM80" s="89"/>
      <c r="WN80" s="89"/>
      <c r="WO80" s="89"/>
      <c r="WP80" s="89"/>
      <c r="WQ80" s="89"/>
      <c r="WR80" s="89"/>
      <c r="WS80" s="89"/>
      <c r="WT80" s="89"/>
      <c r="WU80" s="89"/>
      <c r="WV80" s="89"/>
      <c r="WW80" s="89"/>
      <c r="WX80" s="89"/>
      <c r="WY80" s="89"/>
      <c r="WZ80" s="89"/>
      <c r="XA80" s="89"/>
      <c r="XB80" s="89"/>
      <c r="XC80" s="89"/>
      <c r="XD80" s="89"/>
      <c r="XE80" s="89"/>
      <c r="XF80" s="89"/>
      <c r="XG80" s="89"/>
      <c r="XH80" s="89"/>
      <c r="XI80" s="89"/>
      <c r="XJ80" s="89"/>
      <c r="XK80" s="89"/>
      <c r="XL80" s="89"/>
      <c r="XM80" s="89"/>
      <c r="XN80" s="89"/>
      <c r="XO80" s="89"/>
      <c r="XP80" s="89"/>
      <c r="XQ80" s="89"/>
      <c r="XR80" s="89"/>
      <c r="XS80" s="89"/>
      <c r="XT80" s="89"/>
      <c r="XU80" s="89"/>
      <c r="XV80" s="89"/>
      <c r="XW80" s="89"/>
      <c r="XX80" s="89"/>
      <c r="XY80" s="89"/>
      <c r="XZ80" s="89"/>
      <c r="YA80" s="89"/>
      <c r="YB80" s="89"/>
      <c r="YC80" s="89"/>
      <c r="YD80" s="89"/>
      <c r="YE80" s="89"/>
      <c r="YF80" s="89"/>
      <c r="YG80" s="89"/>
      <c r="YH80" s="89"/>
      <c r="YI80" s="89"/>
      <c r="YJ80" s="89"/>
      <c r="YK80" s="89"/>
      <c r="YL80" s="89"/>
      <c r="YM80" s="89"/>
      <c r="YN80" s="89"/>
      <c r="YO80" s="89"/>
      <c r="YP80" s="89"/>
      <c r="YQ80" s="89"/>
      <c r="YR80" s="89"/>
      <c r="YS80" s="89"/>
      <c r="YT80" s="89"/>
      <c r="YU80" s="89"/>
      <c r="YV80" s="89"/>
      <c r="YW80" s="89"/>
      <c r="YX80" s="89"/>
      <c r="YY80" s="89"/>
      <c r="YZ80" s="89"/>
      <c r="ZA80" s="89"/>
      <c r="ZB80" s="89"/>
      <c r="ZC80" s="89"/>
      <c r="ZD80" s="89"/>
      <c r="ZE80" s="89"/>
      <c r="ZF80" s="89"/>
      <c r="ZG80" s="89"/>
      <c r="ZH80" s="89"/>
      <c r="ZI80" s="89"/>
      <c r="ZJ80" s="89"/>
      <c r="ZK80" s="89"/>
      <c r="ZL80" s="89"/>
      <c r="ZM80" s="89"/>
      <c r="ZN80" s="89"/>
      <c r="ZO80" s="89"/>
      <c r="ZP80" s="89"/>
      <c r="ZQ80" s="89"/>
      <c r="ZR80" s="89"/>
      <c r="ZS80" s="89"/>
      <c r="ZT80" s="89"/>
      <c r="ZU80" s="89"/>
      <c r="ZV80" s="89"/>
      <c r="ZW80" s="89"/>
      <c r="ZX80" s="89"/>
      <c r="ZY80" s="89"/>
      <c r="ZZ80" s="89"/>
      <c r="AAA80" s="89"/>
      <c r="AAB80" s="89"/>
      <c r="AAC80" s="89"/>
      <c r="AAD80" s="89"/>
      <c r="AAE80" s="89"/>
      <c r="AAF80" s="89"/>
      <c r="AAG80" s="89"/>
      <c r="AAH80" s="89"/>
      <c r="AAI80" s="89"/>
      <c r="AAJ80" s="89"/>
      <c r="AAK80" s="89"/>
      <c r="AAL80" s="89"/>
      <c r="AAM80" s="89"/>
      <c r="AAN80" s="89"/>
      <c r="AAO80" s="89"/>
      <c r="AAP80" s="89"/>
      <c r="AAQ80" s="89"/>
      <c r="AAR80" s="89"/>
      <c r="AAS80" s="89"/>
      <c r="AAT80" s="89"/>
      <c r="AAU80" s="89"/>
      <c r="AAV80" s="89"/>
      <c r="AAW80" s="89"/>
      <c r="AAX80" s="89"/>
      <c r="AAY80" s="89"/>
      <c r="AAZ80" s="89"/>
      <c r="ABA80" s="89"/>
      <c r="ABB80" s="89"/>
      <c r="ABC80" s="89"/>
      <c r="ABD80" s="89"/>
      <c r="ABE80" s="89"/>
      <c r="ABF80" s="89"/>
      <c r="ABG80" s="89"/>
      <c r="ABH80" s="89"/>
      <c r="ABI80" s="89"/>
      <c r="ABJ80" s="89"/>
      <c r="ABK80" s="89"/>
      <c r="ABL80" s="89"/>
      <c r="ABM80" s="89"/>
      <c r="ABN80" s="89"/>
      <c r="ABO80" s="89"/>
      <c r="ABP80" s="89"/>
      <c r="ABQ80" s="89"/>
      <c r="ABR80" s="89"/>
      <c r="ABS80" s="89"/>
      <c r="ABT80" s="89"/>
      <c r="ABU80" s="89"/>
      <c r="ABV80" s="89"/>
      <c r="ABW80" s="89"/>
      <c r="ABX80" s="89"/>
      <c r="ABY80" s="89"/>
      <c r="ABZ80" s="89"/>
      <c r="ACA80" s="89"/>
      <c r="ACB80" s="89"/>
      <c r="ACC80" s="89"/>
      <c r="ACD80" s="89"/>
      <c r="ACE80" s="89"/>
      <c r="ACF80" s="89"/>
      <c r="ACG80" s="89"/>
      <c r="ACH80" s="89"/>
      <c r="ACI80" s="89"/>
      <c r="ACJ80" s="89"/>
      <c r="ACK80" s="89"/>
      <c r="ACL80" s="89"/>
      <c r="ACM80" s="89"/>
      <c r="ACN80" s="89"/>
      <c r="ACO80" s="89"/>
      <c r="ACP80" s="89"/>
      <c r="ACQ80" s="89"/>
      <c r="ACR80" s="89"/>
      <c r="ACS80" s="89"/>
      <c r="ACT80" s="89"/>
      <c r="ACU80" s="89"/>
      <c r="ACV80" s="89"/>
      <c r="ACW80" s="89"/>
      <c r="ACX80" s="89"/>
      <c r="ACY80" s="89"/>
      <c r="ACZ80" s="89"/>
      <c r="ADA80" s="89"/>
      <c r="ADB80" s="89"/>
      <c r="ADC80" s="89"/>
      <c r="ADD80" s="89"/>
      <c r="ADE80" s="89"/>
      <c r="ADF80" s="89"/>
      <c r="ADG80" s="89"/>
      <c r="ADH80" s="89"/>
      <c r="ADI80" s="89"/>
      <c r="ADJ80" s="89"/>
      <c r="ADK80" s="89"/>
      <c r="ADL80" s="89"/>
      <c r="ADM80" s="89"/>
      <c r="ADN80" s="89"/>
      <c r="ADO80" s="89"/>
      <c r="ADP80" s="89"/>
      <c r="ADQ80" s="89"/>
      <c r="ADR80" s="89"/>
      <c r="ADS80" s="89"/>
      <c r="ADT80" s="89"/>
      <c r="ADU80" s="89"/>
      <c r="ADV80" s="89"/>
      <c r="ADW80" s="89"/>
      <c r="ADX80" s="89"/>
      <c r="ADY80" s="89"/>
      <c r="ADZ80" s="89"/>
      <c r="AEA80" s="89"/>
      <c r="AEB80" s="89"/>
      <c r="AEC80" s="89"/>
      <c r="AED80" s="89"/>
      <c r="AEE80" s="89"/>
      <c r="AEF80" s="89"/>
      <c r="AEG80" s="89"/>
      <c r="AEH80" s="89"/>
      <c r="AEI80" s="89"/>
      <c r="AEJ80" s="89"/>
      <c r="AEK80" s="89"/>
      <c r="AEL80" s="89"/>
      <c r="AEM80" s="89"/>
      <c r="AEN80" s="89"/>
      <c r="AEO80" s="89"/>
      <c r="AEP80" s="89"/>
      <c r="AEQ80" s="89"/>
      <c r="AER80" s="89"/>
      <c r="AES80" s="89"/>
      <c r="AET80" s="89"/>
      <c r="AEU80" s="89"/>
      <c r="AEV80" s="89"/>
      <c r="AEW80" s="89"/>
      <c r="AEX80" s="89"/>
      <c r="AEY80" s="89"/>
      <c r="AEZ80" s="89"/>
      <c r="AFA80" s="89"/>
      <c r="AFB80" s="89"/>
      <c r="AFC80" s="89"/>
      <c r="AFD80" s="89"/>
      <c r="AFE80" s="89"/>
      <c r="AFF80" s="89"/>
      <c r="AFG80" s="89"/>
      <c r="AFH80" s="89"/>
      <c r="AFI80" s="89"/>
      <c r="AFJ80" s="89"/>
      <c r="AFK80" s="89"/>
      <c r="AFL80" s="89"/>
      <c r="AFM80" s="89"/>
      <c r="AFN80" s="89"/>
      <c r="AFO80" s="89"/>
      <c r="AFP80" s="89"/>
      <c r="AFQ80" s="89"/>
      <c r="AFR80" s="89"/>
      <c r="AFS80" s="89"/>
      <c r="AFT80" s="89"/>
      <c r="AFU80" s="89"/>
      <c r="AFV80" s="89"/>
      <c r="AFW80" s="89"/>
      <c r="AFX80" s="89"/>
      <c r="AFY80" s="89"/>
      <c r="AFZ80" s="89"/>
      <c r="AGA80" s="89"/>
      <c r="AGB80" s="89"/>
      <c r="AGC80" s="89"/>
      <c r="AGD80" s="89"/>
      <c r="AGE80" s="89"/>
      <c r="AGF80" s="89"/>
      <c r="AGG80" s="89"/>
      <c r="AGH80" s="89"/>
      <c r="AGI80" s="89"/>
      <c r="AGJ80" s="89"/>
      <c r="AGK80" s="89"/>
      <c r="AGL80" s="89"/>
      <c r="AGM80" s="89"/>
      <c r="AGN80" s="89"/>
      <c r="AGO80" s="89"/>
      <c r="AGP80" s="89"/>
      <c r="AGQ80" s="89"/>
      <c r="AGR80" s="89"/>
      <c r="AGS80" s="89"/>
      <c r="AGT80" s="89"/>
      <c r="AGU80" s="89"/>
      <c r="AGV80" s="89"/>
      <c r="AGW80" s="89"/>
      <c r="AGX80" s="89"/>
      <c r="AGY80" s="89"/>
      <c r="AGZ80" s="89"/>
      <c r="AHA80" s="89"/>
      <c r="AHB80" s="89"/>
      <c r="AHC80" s="89"/>
      <c r="AHD80" s="89"/>
      <c r="AHE80" s="89"/>
      <c r="AHF80" s="89"/>
      <c r="AHG80" s="89"/>
      <c r="AHH80" s="89"/>
      <c r="AHI80" s="89"/>
      <c r="AHJ80" s="89"/>
      <c r="AHK80" s="89"/>
      <c r="AHL80" s="89"/>
      <c r="AHM80" s="89"/>
      <c r="AHN80" s="89"/>
      <c r="AHO80" s="89"/>
      <c r="AHP80" s="89"/>
      <c r="AHQ80" s="89"/>
      <c r="AHR80" s="89"/>
      <c r="AHS80" s="89"/>
      <c r="AHT80" s="89"/>
      <c r="AHU80" s="89"/>
      <c r="AHV80" s="89"/>
      <c r="AHW80" s="89"/>
      <c r="AHX80" s="89"/>
      <c r="AHY80" s="89"/>
      <c r="AHZ80" s="89"/>
      <c r="AIA80" s="89"/>
      <c r="AIB80" s="89"/>
      <c r="AIC80" s="89"/>
      <c r="AID80" s="89"/>
      <c r="AIE80" s="89"/>
      <c r="AIF80" s="89"/>
      <c r="AIG80" s="89"/>
      <c r="AIH80" s="89"/>
      <c r="AII80" s="89"/>
      <c r="AIJ80" s="89"/>
      <c r="AIK80" s="89"/>
      <c r="AIL80" s="89"/>
      <c r="AIM80" s="89"/>
      <c r="AIN80" s="89"/>
      <c r="AIO80" s="89"/>
      <c r="AIP80" s="89"/>
      <c r="AIQ80" s="89"/>
      <c r="AIR80" s="89"/>
      <c r="AIS80" s="89"/>
      <c r="AIT80" s="89"/>
      <c r="AIU80" s="89"/>
      <c r="AIV80" s="89"/>
      <c r="AIW80" s="89"/>
      <c r="AIX80" s="89"/>
      <c r="AIY80" s="89"/>
      <c r="AIZ80" s="89"/>
      <c r="AJA80" s="89"/>
      <c r="AJB80" s="89"/>
      <c r="AJC80" s="89"/>
      <c r="AJD80" s="89"/>
      <c r="AJE80" s="89"/>
      <c r="AJF80" s="89"/>
      <c r="AJG80" s="89"/>
      <c r="AJH80" s="89"/>
      <c r="AJI80" s="89"/>
      <c r="AJJ80" s="89"/>
      <c r="AJK80" s="89"/>
      <c r="AJL80" s="89"/>
      <c r="AJM80" s="89"/>
      <c r="AJN80" s="89"/>
      <c r="AJO80" s="89"/>
      <c r="AJP80" s="89"/>
      <c r="AJQ80" s="89"/>
      <c r="AJR80" s="89"/>
      <c r="AJS80" s="89"/>
      <c r="AJT80" s="89"/>
      <c r="AJU80" s="89"/>
      <c r="AJV80" s="89"/>
      <c r="AJW80" s="89"/>
      <c r="AJX80" s="89"/>
      <c r="AJY80" s="89"/>
      <c r="AJZ80" s="89"/>
      <c r="AKA80" s="89"/>
      <c r="AKB80" s="89"/>
      <c r="AKC80" s="89"/>
      <c r="AKD80" s="89"/>
      <c r="AKE80" s="89"/>
      <c r="AKF80" s="89"/>
      <c r="AKG80" s="89"/>
      <c r="AKH80" s="89"/>
      <c r="AKI80" s="89"/>
      <c r="AKJ80" s="89"/>
      <c r="AKK80" s="89"/>
      <c r="AKL80" s="89"/>
      <c r="AKM80" s="89"/>
      <c r="AKN80" s="89"/>
      <c r="AKO80" s="89"/>
      <c r="AKP80" s="89"/>
      <c r="AKQ80" s="89"/>
      <c r="AKR80" s="89"/>
      <c r="AKS80" s="89"/>
      <c r="AKT80" s="89"/>
      <c r="AKU80" s="89"/>
      <c r="AKV80" s="89"/>
      <c r="AKW80" s="89"/>
      <c r="AKX80" s="89"/>
      <c r="AKY80" s="89"/>
      <c r="AKZ80" s="89"/>
      <c r="ALA80" s="89"/>
      <c r="ALB80" s="89"/>
      <c r="ALC80" s="89"/>
      <c r="ALD80" s="89"/>
      <c r="ALE80" s="89"/>
      <c r="ALF80" s="89"/>
      <c r="ALG80" s="89"/>
      <c r="ALH80" s="89"/>
      <c r="ALI80" s="89"/>
      <c r="ALJ80" s="89"/>
      <c r="ALK80" s="89"/>
      <c r="ALL80" s="89"/>
      <c r="ALM80" s="89"/>
      <c r="ALN80" s="89"/>
      <c r="ALO80" s="89"/>
      <c r="ALP80" s="89"/>
      <c r="ALQ80" s="89"/>
      <c r="ALR80" s="89"/>
      <c r="ALS80" s="89"/>
      <c r="ALT80" s="89"/>
      <c r="ALU80" s="89"/>
      <c r="ALV80" s="89"/>
      <c r="ALW80" s="89"/>
    </row>
    <row r="81" spans="1:1011" ht="14.25">
      <c r="A81" s="87"/>
      <c r="B81" s="89"/>
      <c r="C81" s="89"/>
      <c r="D81" s="89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89"/>
      <c r="AR81" s="89"/>
      <c r="AS81" s="89"/>
      <c r="AT81" s="89"/>
      <c r="AU81" s="89"/>
      <c r="AV81" s="89"/>
      <c r="AW81" s="89"/>
      <c r="AX81" s="89"/>
      <c r="AY81" s="89"/>
      <c r="AZ81" s="89"/>
      <c r="BA81" s="89"/>
      <c r="BB81" s="89"/>
      <c r="BC81" s="89"/>
      <c r="BD81" s="89"/>
      <c r="BE81" s="89"/>
      <c r="BF81" s="89"/>
      <c r="BG81" s="89"/>
      <c r="BH81" s="89"/>
      <c r="BI81" s="89"/>
      <c r="BJ81" s="89"/>
      <c r="BK81" s="89"/>
      <c r="BL81" s="89"/>
      <c r="BM81" s="89"/>
      <c r="BN81" s="89"/>
      <c r="BO81" s="89"/>
      <c r="BP81" s="89"/>
      <c r="BQ81" s="89"/>
      <c r="BR81" s="89"/>
      <c r="BS81" s="89"/>
      <c r="BT81" s="89"/>
      <c r="BU81" s="89"/>
      <c r="BV81" s="89"/>
      <c r="BW81" s="89"/>
      <c r="BX81" s="89"/>
      <c r="BY81" s="89"/>
      <c r="BZ81" s="89"/>
      <c r="CA81" s="89"/>
      <c r="CB81" s="89"/>
      <c r="CC81" s="89"/>
      <c r="CD81" s="89"/>
      <c r="CE81" s="89"/>
      <c r="CF81" s="89"/>
      <c r="CG81" s="89"/>
      <c r="CH81" s="89"/>
      <c r="CI81" s="89"/>
      <c r="CJ81" s="89"/>
      <c r="CK81" s="89"/>
      <c r="CL81" s="89"/>
      <c r="CM81" s="89"/>
      <c r="CN81" s="89"/>
      <c r="CO81" s="89"/>
      <c r="CP81" s="89"/>
      <c r="CQ81" s="89"/>
      <c r="CR81" s="89"/>
      <c r="CS81" s="89"/>
      <c r="CT81" s="89"/>
      <c r="CU81" s="89"/>
      <c r="CV81" s="89"/>
      <c r="CW81" s="89"/>
      <c r="CX81" s="89"/>
      <c r="CY81" s="89"/>
      <c r="CZ81" s="89"/>
      <c r="DA81" s="89"/>
      <c r="DB81" s="89"/>
      <c r="DC81" s="89"/>
      <c r="DD81" s="89"/>
      <c r="DE81" s="89"/>
      <c r="DF81" s="89"/>
      <c r="DG81" s="89"/>
      <c r="DH81" s="89"/>
      <c r="DI81" s="89"/>
      <c r="DJ81" s="89"/>
      <c r="DK81" s="89"/>
      <c r="DL81" s="89"/>
      <c r="DM81" s="89"/>
      <c r="DN81" s="89"/>
      <c r="DO81" s="89"/>
      <c r="DP81" s="89"/>
      <c r="DQ81" s="89"/>
      <c r="DR81" s="89"/>
      <c r="DS81" s="89"/>
      <c r="DT81" s="89"/>
      <c r="DU81" s="89"/>
      <c r="DV81" s="89"/>
      <c r="DW81" s="89"/>
      <c r="DX81" s="89"/>
      <c r="DY81" s="89"/>
      <c r="DZ81" s="89"/>
      <c r="EA81" s="89"/>
      <c r="EB81" s="89"/>
      <c r="EC81" s="89"/>
      <c r="ED81" s="89"/>
      <c r="EE81" s="89"/>
      <c r="EF81" s="89"/>
      <c r="EG81" s="89"/>
      <c r="EH81" s="89"/>
      <c r="EI81" s="89"/>
      <c r="EJ81" s="89"/>
      <c r="EK81" s="89"/>
      <c r="EL81" s="89"/>
      <c r="EM81" s="89"/>
      <c r="EN81" s="89"/>
      <c r="EO81" s="89"/>
      <c r="EP81" s="89"/>
      <c r="EQ81" s="89"/>
      <c r="ER81" s="89"/>
      <c r="ES81" s="89"/>
      <c r="ET81" s="89"/>
      <c r="EU81" s="89"/>
      <c r="EV81" s="89"/>
      <c r="EW81" s="89"/>
      <c r="EX81" s="89"/>
      <c r="EY81" s="89"/>
      <c r="EZ81" s="89"/>
      <c r="FA81" s="89"/>
      <c r="FB81" s="89"/>
      <c r="FC81" s="89"/>
      <c r="FD81" s="89"/>
      <c r="FE81" s="89"/>
      <c r="FF81" s="89"/>
      <c r="FG81" s="89"/>
      <c r="FH81" s="89"/>
      <c r="FI81" s="89"/>
      <c r="FJ81" s="89"/>
      <c r="FK81" s="89"/>
      <c r="FL81" s="89"/>
      <c r="FM81" s="89"/>
      <c r="FN81" s="89"/>
      <c r="FO81" s="89"/>
      <c r="FP81" s="89"/>
      <c r="FQ81" s="89"/>
      <c r="FR81" s="89"/>
      <c r="FS81" s="89"/>
      <c r="FT81" s="89"/>
      <c r="FU81" s="89"/>
      <c r="FV81" s="89"/>
      <c r="FW81" s="89"/>
      <c r="FX81" s="89"/>
      <c r="FY81" s="89"/>
      <c r="FZ81" s="89"/>
      <c r="GA81" s="89"/>
      <c r="GB81" s="89"/>
      <c r="GC81" s="89"/>
      <c r="GD81" s="89"/>
      <c r="GE81" s="89"/>
      <c r="GF81" s="89"/>
      <c r="GG81" s="89"/>
      <c r="GH81" s="89"/>
      <c r="GI81" s="89"/>
      <c r="GJ81" s="89"/>
      <c r="GK81" s="89"/>
      <c r="GL81" s="89"/>
      <c r="GM81" s="89"/>
      <c r="GN81" s="89"/>
      <c r="GO81" s="89"/>
      <c r="GP81" s="89"/>
      <c r="GQ81" s="89"/>
      <c r="GR81" s="89"/>
      <c r="GS81" s="89"/>
      <c r="GT81" s="89"/>
      <c r="GU81" s="89"/>
      <c r="GV81" s="89"/>
      <c r="GW81" s="89"/>
      <c r="GX81" s="89"/>
      <c r="GY81" s="89"/>
      <c r="GZ81" s="89"/>
      <c r="HA81" s="89"/>
      <c r="HB81" s="89"/>
      <c r="HC81" s="89"/>
      <c r="HD81" s="89"/>
      <c r="HE81" s="89"/>
      <c r="HF81" s="89"/>
      <c r="HG81" s="89"/>
      <c r="HH81" s="89"/>
      <c r="HI81" s="89"/>
      <c r="HJ81" s="89"/>
      <c r="HK81" s="89"/>
      <c r="HL81" s="89"/>
      <c r="HM81" s="89"/>
      <c r="HN81" s="89"/>
      <c r="HO81" s="89"/>
      <c r="HP81" s="89"/>
      <c r="HQ81" s="89"/>
      <c r="HR81" s="89"/>
      <c r="HS81" s="89"/>
      <c r="HT81" s="89"/>
      <c r="HU81" s="89"/>
      <c r="HV81" s="89"/>
      <c r="HW81" s="89"/>
      <c r="HX81" s="89"/>
      <c r="HY81" s="89"/>
      <c r="HZ81" s="89"/>
      <c r="IA81" s="89"/>
      <c r="IB81" s="89"/>
      <c r="IC81" s="89"/>
      <c r="ID81" s="89"/>
      <c r="IE81" s="89"/>
      <c r="IF81" s="89"/>
      <c r="IG81" s="89"/>
      <c r="IH81" s="89"/>
      <c r="II81" s="89"/>
      <c r="IJ81" s="89"/>
      <c r="IK81" s="89"/>
      <c r="IL81" s="89"/>
      <c r="IM81" s="89"/>
      <c r="IN81" s="89"/>
      <c r="IO81" s="89"/>
      <c r="IP81" s="89"/>
      <c r="IQ81" s="89"/>
      <c r="IR81" s="89"/>
      <c r="IS81" s="89"/>
      <c r="IT81" s="89"/>
      <c r="IU81" s="89"/>
      <c r="IV81" s="89"/>
      <c r="IW81" s="89"/>
      <c r="IX81" s="89"/>
      <c r="IY81" s="89"/>
      <c r="IZ81" s="89"/>
      <c r="JA81" s="89"/>
      <c r="JB81" s="89"/>
      <c r="JC81" s="89"/>
      <c r="JD81" s="89"/>
      <c r="JE81" s="89"/>
      <c r="JF81" s="89"/>
      <c r="JG81" s="89"/>
      <c r="JH81" s="89"/>
      <c r="JI81" s="89"/>
      <c r="JJ81" s="89"/>
      <c r="JK81" s="89"/>
      <c r="JL81" s="89"/>
      <c r="JM81" s="89"/>
      <c r="JN81" s="89"/>
      <c r="JO81" s="89"/>
      <c r="JP81" s="89"/>
      <c r="JQ81" s="89"/>
      <c r="JR81" s="89"/>
      <c r="JS81" s="89"/>
      <c r="JT81" s="89"/>
      <c r="JU81" s="89"/>
      <c r="JV81" s="89"/>
      <c r="JW81" s="89"/>
      <c r="JX81" s="89"/>
      <c r="JY81" s="89"/>
      <c r="JZ81" s="89"/>
      <c r="KA81" s="89"/>
      <c r="KB81" s="89"/>
      <c r="KC81" s="89"/>
      <c r="KD81" s="89"/>
      <c r="KE81" s="89"/>
      <c r="KF81" s="89"/>
      <c r="KG81" s="89"/>
      <c r="KH81" s="89"/>
      <c r="KI81" s="89"/>
      <c r="KJ81" s="89"/>
      <c r="KK81" s="89"/>
      <c r="KL81" s="89"/>
      <c r="KM81" s="89"/>
      <c r="KN81" s="89"/>
      <c r="KO81" s="89"/>
      <c r="KP81" s="89"/>
      <c r="KQ81" s="89"/>
      <c r="KR81" s="89"/>
      <c r="KS81" s="89"/>
      <c r="KT81" s="89"/>
      <c r="KU81" s="89"/>
      <c r="KV81" s="89"/>
      <c r="KW81" s="89"/>
      <c r="KX81" s="89"/>
      <c r="KY81" s="89"/>
      <c r="KZ81" s="89"/>
      <c r="LA81" s="89"/>
      <c r="LB81" s="89"/>
      <c r="LC81" s="89"/>
      <c r="LD81" s="89"/>
      <c r="LE81" s="89"/>
      <c r="LF81" s="89"/>
      <c r="LG81" s="89"/>
      <c r="LH81" s="89"/>
      <c r="LI81" s="89"/>
      <c r="LJ81" s="89"/>
      <c r="LK81" s="89"/>
      <c r="LL81" s="89"/>
      <c r="LM81" s="89"/>
      <c r="LN81" s="89"/>
      <c r="LO81" s="89"/>
      <c r="LP81" s="89"/>
      <c r="LQ81" s="89"/>
      <c r="LR81" s="89"/>
      <c r="LS81" s="89"/>
      <c r="LT81" s="89"/>
      <c r="LU81" s="89"/>
      <c r="LV81" s="89"/>
      <c r="LW81" s="89"/>
      <c r="LX81" s="89"/>
      <c r="LY81" s="89"/>
      <c r="LZ81" s="89"/>
      <c r="MA81" s="89"/>
      <c r="MB81" s="89"/>
      <c r="MC81" s="89"/>
      <c r="MD81" s="89"/>
      <c r="ME81" s="89"/>
      <c r="MF81" s="89"/>
      <c r="MG81" s="89"/>
      <c r="MH81" s="89"/>
      <c r="MI81" s="89"/>
      <c r="MJ81" s="89"/>
      <c r="MK81" s="89"/>
      <c r="ML81" s="89"/>
      <c r="MM81" s="89"/>
      <c r="MN81" s="89"/>
      <c r="MO81" s="89"/>
      <c r="MP81" s="89"/>
      <c r="MQ81" s="89"/>
      <c r="MR81" s="89"/>
      <c r="MS81" s="89"/>
      <c r="MT81" s="89"/>
      <c r="MU81" s="89"/>
      <c r="MV81" s="89"/>
      <c r="MW81" s="89"/>
      <c r="MX81" s="89"/>
      <c r="MY81" s="89"/>
      <c r="MZ81" s="89"/>
      <c r="NA81" s="89"/>
      <c r="NB81" s="89"/>
      <c r="NC81" s="89"/>
      <c r="ND81" s="89"/>
      <c r="NE81" s="89"/>
      <c r="NF81" s="89"/>
      <c r="NG81" s="89"/>
      <c r="NH81" s="89"/>
      <c r="NI81" s="89"/>
      <c r="NJ81" s="89"/>
      <c r="NK81" s="89"/>
      <c r="NL81" s="89"/>
      <c r="NM81" s="89"/>
      <c r="NN81" s="89"/>
      <c r="NO81" s="89"/>
      <c r="NP81" s="89"/>
      <c r="NQ81" s="89"/>
      <c r="NR81" s="89"/>
      <c r="NS81" s="89"/>
      <c r="NT81" s="89"/>
      <c r="NU81" s="89"/>
      <c r="NV81" s="89"/>
      <c r="NW81" s="89"/>
      <c r="NX81" s="89"/>
      <c r="NY81" s="89"/>
      <c r="NZ81" s="89"/>
      <c r="OA81" s="89"/>
      <c r="OB81" s="89"/>
      <c r="OC81" s="89"/>
      <c r="OD81" s="89"/>
      <c r="OE81" s="89"/>
      <c r="OF81" s="89"/>
      <c r="OG81" s="89"/>
      <c r="OH81" s="89"/>
      <c r="OI81" s="89"/>
      <c r="OJ81" s="89"/>
      <c r="OK81" s="89"/>
      <c r="OL81" s="89"/>
      <c r="OM81" s="89"/>
      <c r="ON81" s="89"/>
      <c r="OO81" s="89"/>
      <c r="OP81" s="89"/>
      <c r="OQ81" s="89"/>
      <c r="OR81" s="89"/>
      <c r="OS81" s="89"/>
      <c r="OT81" s="89"/>
      <c r="OU81" s="89"/>
      <c r="OV81" s="89"/>
      <c r="OW81" s="89"/>
      <c r="OX81" s="89"/>
      <c r="OY81" s="89"/>
      <c r="OZ81" s="89"/>
      <c r="PA81" s="89"/>
      <c r="PB81" s="89"/>
      <c r="PC81" s="89"/>
      <c r="PD81" s="89"/>
      <c r="PE81" s="89"/>
      <c r="PF81" s="89"/>
      <c r="PG81" s="89"/>
      <c r="PH81" s="89"/>
      <c r="PI81" s="89"/>
      <c r="PJ81" s="89"/>
      <c r="PK81" s="89"/>
      <c r="PL81" s="89"/>
      <c r="PM81" s="89"/>
      <c r="PN81" s="89"/>
      <c r="PO81" s="89"/>
      <c r="PP81" s="89"/>
      <c r="PQ81" s="89"/>
      <c r="PR81" s="89"/>
      <c r="PS81" s="89"/>
      <c r="PT81" s="89"/>
      <c r="PU81" s="89"/>
      <c r="PV81" s="89"/>
      <c r="PW81" s="89"/>
      <c r="PX81" s="89"/>
      <c r="PY81" s="89"/>
      <c r="PZ81" s="89"/>
      <c r="QA81" s="89"/>
      <c r="QB81" s="89"/>
      <c r="QC81" s="89"/>
      <c r="QD81" s="89"/>
      <c r="QE81" s="89"/>
      <c r="QF81" s="89"/>
      <c r="QG81" s="89"/>
      <c r="QH81" s="89"/>
      <c r="QI81" s="89"/>
      <c r="QJ81" s="89"/>
      <c r="QK81" s="89"/>
      <c r="QL81" s="89"/>
      <c r="QM81" s="89"/>
      <c r="QN81" s="89"/>
      <c r="QO81" s="89"/>
      <c r="QP81" s="89"/>
      <c r="QQ81" s="89"/>
      <c r="QR81" s="89"/>
      <c r="QS81" s="89"/>
      <c r="QT81" s="89"/>
      <c r="QU81" s="89"/>
      <c r="QV81" s="89"/>
      <c r="QW81" s="89"/>
      <c r="QX81" s="89"/>
      <c r="QY81" s="89"/>
      <c r="QZ81" s="89"/>
      <c r="RA81" s="89"/>
      <c r="RB81" s="89"/>
      <c r="RC81" s="89"/>
      <c r="RD81" s="89"/>
      <c r="RE81" s="89"/>
      <c r="RF81" s="89"/>
      <c r="RG81" s="89"/>
      <c r="RH81" s="89"/>
      <c r="RI81" s="89"/>
      <c r="RJ81" s="89"/>
      <c r="RK81" s="89"/>
      <c r="RL81" s="89"/>
      <c r="RM81" s="89"/>
      <c r="RN81" s="89"/>
      <c r="RO81" s="89"/>
      <c r="RP81" s="89"/>
      <c r="RQ81" s="89"/>
      <c r="RR81" s="89"/>
      <c r="RS81" s="89"/>
      <c r="RT81" s="89"/>
      <c r="RU81" s="89"/>
      <c r="RV81" s="89"/>
      <c r="RW81" s="89"/>
      <c r="RX81" s="89"/>
      <c r="RY81" s="89"/>
      <c r="RZ81" s="89"/>
      <c r="SA81" s="89"/>
      <c r="SB81" s="89"/>
      <c r="SC81" s="89"/>
      <c r="SD81" s="89"/>
      <c r="SE81" s="89"/>
      <c r="SF81" s="89"/>
      <c r="SG81" s="89"/>
      <c r="SH81" s="89"/>
      <c r="SI81" s="89"/>
      <c r="SJ81" s="89"/>
      <c r="SK81" s="89"/>
      <c r="SL81" s="89"/>
      <c r="SM81" s="89"/>
      <c r="SN81" s="89"/>
      <c r="SO81" s="89"/>
      <c r="SP81" s="89"/>
      <c r="SQ81" s="89"/>
      <c r="SR81" s="89"/>
      <c r="SS81" s="89"/>
      <c r="ST81" s="89"/>
      <c r="SU81" s="89"/>
      <c r="SV81" s="89"/>
      <c r="SW81" s="89"/>
      <c r="SX81" s="89"/>
      <c r="SY81" s="89"/>
      <c r="SZ81" s="89"/>
      <c r="TA81" s="89"/>
      <c r="TB81" s="89"/>
      <c r="TC81" s="89"/>
      <c r="TD81" s="89"/>
      <c r="TE81" s="89"/>
      <c r="TF81" s="89"/>
      <c r="TG81" s="89"/>
      <c r="TH81" s="89"/>
      <c r="TI81" s="89"/>
      <c r="TJ81" s="89"/>
      <c r="TK81" s="89"/>
      <c r="TL81" s="89"/>
      <c r="TM81" s="89"/>
      <c r="TN81" s="89"/>
      <c r="TO81" s="89"/>
      <c r="TP81" s="89"/>
      <c r="TQ81" s="89"/>
      <c r="TR81" s="89"/>
      <c r="TS81" s="89"/>
      <c r="TT81" s="89"/>
      <c r="TU81" s="89"/>
      <c r="TV81" s="89"/>
      <c r="TW81" s="89"/>
      <c r="TX81" s="89"/>
      <c r="TY81" s="89"/>
      <c r="TZ81" s="89"/>
      <c r="UA81" s="89"/>
      <c r="UB81" s="89"/>
      <c r="UC81" s="89"/>
      <c r="UD81" s="89"/>
      <c r="UE81" s="89"/>
      <c r="UF81" s="89"/>
      <c r="UG81" s="89"/>
      <c r="UH81" s="89"/>
      <c r="UI81" s="89"/>
      <c r="UJ81" s="89"/>
      <c r="UK81" s="89"/>
      <c r="UL81" s="89"/>
      <c r="UM81" s="89"/>
      <c r="UN81" s="89"/>
      <c r="UO81" s="89"/>
      <c r="UP81" s="89"/>
      <c r="UQ81" s="89"/>
      <c r="UR81" s="89"/>
      <c r="US81" s="89"/>
      <c r="UT81" s="89"/>
      <c r="UU81" s="89"/>
      <c r="UV81" s="89"/>
      <c r="UW81" s="89"/>
      <c r="UX81" s="89"/>
      <c r="UY81" s="89"/>
      <c r="UZ81" s="89"/>
      <c r="VA81" s="89"/>
      <c r="VB81" s="89"/>
      <c r="VC81" s="89"/>
      <c r="VD81" s="89"/>
      <c r="VE81" s="89"/>
      <c r="VF81" s="89"/>
      <c r="VG81" s="89"/>
      <c r="VH81" s="89"/>
      <c r="VI81" s="89"/>
      <c r="VJ81" s="89"/>
      <c r="VK81" s="89"/>
      <c r="VL81" s="89"/>
      <c r="VM81" s="89"/>
      <c r="VN81" s="89"/>
      <c r="VO81" s="89"/>
      <c r="VP81" s="89"/>
      <c r="VQ81" s="89"/>
      <c r="VR81" s="89"/>
      <c r="VS81" s="89"/>
      <c r="VT81" s="89"/>
      <c r="VU81" s="89"/>
      <c r="VV81" s="89"/>
      <c r="VW81" s="89"/>
      <c r="VX81" s="89"/>
      <c r="VY81" s="89"/>
      <c r="VZ81" s="89"/>
      <c r="WA81" s="89"/>
      <c r="WB81" s="89"/>
      <c r="WC81" s="89"/>
      <c r="WD81" s="89"/>
      <c r="WE81" s="89"/>
      <c r="WF81" s="89"/>
      <c r="WG81" s="89"/>
      <c r="WH81" s="89"/>
      <c r="WI81" s="89"/>
      <c r="WJ81" s="89"/>
      <c r="WK81" s="89"/>
      <c r="WL81" s="89"/>
      <c r="WM81" s="89"/>
      <c r="WN81" s="89"/>
      <c r="WO81" s="89"/>
      <c r="WP81" s="89"/>
      <c r="WQ81" s="89"/>
      <c r="WR81" s="89"/>
      <c r="WS81" s="89"/>
      <c r="WT81" s="89"/>
      <c r="WU81" s="89"/>
      <c r="WV81" s="89"/>
      <c r="WW81" s="89"/>
      <c r="WX81" s="89"/>
      <c r="WY81" s="89"/>
      <c r="WZ81" s="89"/>
      <c r="XA81" s="89"/>
      <c r="XB81" s="89"/>
      <c r="XC81" s="89"/>
      <c r="XD81" s="89"/>
      <c r="XE81" s="89"/>
      <c r="XF81" s="89"/>
      <c r="XG81" s="89"/>
      <c r="XH81" s="89"/>
      <c r="XI81" s="89"/>
      <c r="XJ81" s="89"/>
      <c r="XK81" s="89"/>
      <c r="XL81" s="89"/>
      <c r="XM81" s="89"/>
      <c r="XN81" s="89"/>
      <c r="XO81" s="89"/>
      <c r="XP81" s="89"/>
      <c r="XQ81" s="89"/>
      <c r="XR81" s="89"/>
      <c r="XS81" s="89"/>
      <c r="XT81" s="89"/>
      <c r="XU81" s="89"/>
      <c r="XV81" s="89"/>
      <c r="XW81" s="89"/>
      <c r="XX81" s="89"/>
      <c r="XY81" s="89"/>
      <c r="XZ81" s="89"/>
      <c r="YA81" s="89"/>
      <c r="YB81" s="89"/>
      <c r="YC81" s="89"/>
      <c r="YD81" s="89"/>
      <c r="YE81" s="89"/>
      <c r="YF81" s="89"/>
      <c r="YG81" s="89"/>
      <c r="YH81" s="89"/>
      <c r="YI81" s="89"/>
      <c r="YJ81" s="89"/>
      <c r="YK81" s="89"/>
      <c r="YL81" s="89"/>
      <c r="YM81" s="89"/>
      <c r="YN81" s="89"/>
      <c r="YO81" s="89"/>
      <c r="YP81" s="89"/>
      <c r="YQ81" s="89"/>
      <c r="YR81" s="89"/>
      <c r="YS81" s="89"/>
      <c r="YT81" s="89"/>
      <c r="YU81" s="89"/>
      <c r="YV81" s="89"/>
      <c r="YW81" s="89"/>
      <c r="YX81" s="89"/>
      <c r="YY81" s="89"/>
      <c r="YZ81" s="89"/>
      <c r="ZA81" s="89"/>
      <c r="ZB81" s="89"/>
      <c r="ZC81" s="89"/>
      <c r="ZD81" s="89"/>
      <c r="ZE81" s="89"/>
      <c r="ZF81" s="89"/>
      <c r="ZG81" s="89"/>
      <c r="ZH81" s="89"/>
      <c r="ZI81" s="89"/>
      <c r="ZJ81" s="89"/>
      <c r="ZK81" s="89"/>
      <c r="ZL81" s="89"/>
      <c r="ZM81" s="89"/>
      <c r="ZN81" s="89"/>
      <c r="ZO81" s="89"/>
      <c r="ZP81" s="89"/>
      <c r="ZQ81" s="89"/>
      <c r="ZR81" s="89"/>
      <c r="ZS81" s="89"/>
      <c r="ZT81" s="89"/>
      <c r="ZU81" s="89"/>
      <c r="ZV81" s="89"/>
      <c r="ZW81" s="89"/>
      <c r="ZX81" s="89"/>
      <c r="ZY81" s="89"/>
      <c r="ZZ81" s="89"/>
      <c r="AAA81" s="89"/>
      <c r="AAB81" s="89"/>
      <c r="AAC81" s="89"/>
      <c r="AAD81" s="89"/>
      <c r="AAE81" s="89"/>
      <c r="AAF81" s="89"/>
      <c r="AAG81" s="89"/>
      <c r="AAH81" s="89"/>
      <c r="AAI81" s="89"/>
      <c r="AAJ81" s="89"/>
      <c r="AAK81" s="89"/>
      <c r="AAL81" s="89"/>
      <c r="AAM81" s="89"/>
      <c r="AAN81" s="89"/>
      <c r="AAO81" s="89"/>
      <c r="AAP81" s="89"/>
      <c r="AAQ81" s="89"/>
      <c r="AAR81" s="89"/>
      <c r="AAS81" s="89"/>
      <c r="AAT81" s="89"/>
      <c r="AAU81" s="89"/>
      <c r="AAV81" s="89"/>
      <c r="AAW81" s="89"/>
      <c r="AAX81" s="89"/>
      <c r="AAY81" s="89"/>
      <c r="AAZ81" s="89"/>
      <c r="ABA81" s="89"/>
      <c r="ABB81" s="89"/>
      <c r="ABC81" s="89"/>
      <c r="ABD81" s="89"/>
      <c r="ABE81" s="89"/>
      <c r="ABF81" s="89"/>
      <c r="ABG81" s="89"/>
      <c r="ABH81" s="89"/>
      <c r="ABI81" s="89"/>
      <c r="ABJ81" s="89"/>
      <c r="ABK81" s="89"/>
      <c r="ABL81" s="89"/>
      <c r="ABM81" s="89"/>
      <c r="ABN81" s="89"/>
      <c r="ABO81" s="89"/>
      <c r="ABP81" s="89"/>
      <c r="ABQ81" s="89"/>
      <c r="ABR81" s="89"/>
      <c r="ABS81" s="89"/>
      <c r="ABT81" s="89"/>
      <c r="ABU81" s="89"/>
      <c r="ABV81" s="89"/>
      <c r="ABW81" s="89"/>
      <c r="ABX81" s="89"/>
      <c r="ABY81" s="89"/>
      <c r="ABZ81" s="89"/>
      <c r="ACA81" s="89"/>
      <c r="ACB81" s="89"/>
      <c r="ACC81" s="89"/>
      <c r="ACD81" s="89"/>
      <c r="ACE81" s="89"/>
      <c r="ACF81" s="89"/>
      <c r="ACG81" s="89"/>
      <c r="ACH81" s="89"/>
      <c r="ACI81" s="89"/>
      <c r="ACJ81" s="89"/>
      <c r="ACK81" s="89"/>
      <c r="ACL81" s="89"/>
      <c r="ACM81" s="89"/>
      <c r="ACN81" s="89"/>
      <c r="ACO81" s="89"/>
      <c r="ACP81" s="89"/>
      <c r="ACQ81" s="89"/>
      <c r="ACR81" s="89"/>
      <c r="ACS81" s="89"/>
      <c r="ACT81" s="89"/>
      <c r="ACU81" s="89"/>
      <c r="ACV81" s="89"/>
      <c r="ACW81" s="89"/>
      <c r="ACX81" s="89"/>
      <c r="ACY81" s="89"/>
      <c r="ACZ81" s="89"/>
      <c r="ADA81" s="89"/>
      <c r="ADB81" s="89"/>
      <c r="ADC81" s="89"/>
      <c r="ADD81" s="89"/>
      <c r="ADE81" s="89"/>
      <c r="ADF81" s="89"/>
      <c r="ADG81" s="89"/>
      <c r="ADH81" s="89"/>
      <c r="ADI81" s="89"/>
      <c r="ADJ81" s="89"/>
      <c r="ADK81" s="89"/>
      <c r="ADL81" s="89"/>
      <c r="ADM81" s="89"/>
      <c r="ADN81" s="89"/>
      <c r="ADO81" s="89"/>
      <c r="ADP81" s="89"/>
      <c r="ADQ81" s="89"/>
      <c r="ADR81" s="89"/>
      <c r="ADS81" s="89"/>
      <c r="ADT81" s="89"/>
      <c r="ADU81" s="89"/>
      <c r="ADV81" s="89"/>
      <c r="ADW81" s="89"/>
      <c r="ADX81" s="89"/>
      <c r="ADY81" s="89"/>
      <c r="ADZ81" s="89"/>
      <c r="AEA81" s="89"/>
      <c r="AEB81" s="89"/>
      <c r="AEC81" s="89"/>
      <c r="AED81" s="89"/>
      <c r="AEE81" s="89"/>
      <c r="AEF81" s="89"/>
      <c r="AEG81" s="89"/>
      <c r="AEH81" s="89"/>
      <c r="AEI81" s="89"/>
      <c r="AEJ81" s="89"/>
      <c r="AEK81" s="89"/>
      <c r="AEL81" s="89"/>
      <c r="AEM81" s="89"/>
      <c r="AEN81" s="89"/>
      <c r="AEO81" s="89"/>
      <c r="AEP81" s="89"/>
      <c r="AEQ81" s="89"/>
      <c r="AER81" s="89"/>
      <c r="AES81" s="89"/>
      <c r="AET81" s="89"/>
      <c r="AEU81" s="89"/>
      <c r="AEV81" s="89"/>
      <c r="AEW81" s="89"/>
      <c r="AEX81" s="89"/>
      <c r="AEY81" s="89"/>
      <c r="AEZ81" s="89"/>
      <c r="AFA81" s="89"/>
      <c r="AFB81" s="89"/>
      <c r="AFC81" s="89"/>
      <c r="AFD81" s="89"/>
      <c r="AFE81" s="89"/>
      <c r="AFF81" s="89"/>
      <c r="AFG81" s="89"/>
      <c r="AFH81" s="89"/>
      <c r="AFI81" s="89"/>
      <c r="AFJ81" s="89"/>
      <c r="AFK81" s="89"/>
      <c r="AFL81" s="89"/>
      <c r="AFM81" s="89"/>
      <c r="AFN81" s="89"/>
      <c r="AFO81" s="89"/>
      <c r="AFP81" s="89"/>
      <c r="AFQ81" s="89"/>
      <c r="AFR81" s="89"/>
      <c r="AFS81" s="89"/>
      <c r="AFT81" s="89"/>
      <c r="AFU81" s="89"/>
      <c r="AFV81" s="89"/>
      <c r="AFW81" s="89"/>
      <c r="AFX81" s="89"/>
      <c r="AFY81" s="89"/>
      <c r="AFZ81" s="89"/>
      <c r="AGA81" s="89"/>
      <c r="AGB81" s="89"/>
      <c r="AGC81" s="89"/>
      <c r="AGD81" s="89"/>
      <c r="AGE81" s="89"/>
      <c r="AGF81" s="89"/>
      <c r="AGG81" s="89"/>
      <c r="AGH81" s="89"/>
      <c r="AGI81" s="89"/>
      <c r="AGJ81" s="89"/>
      <c r="AGK81" s="89"/>
      <c r="AGL81" s="89"/>
      <c r="AGM81" s="89"/>
      <c r="AGN81" s="89"/>
      <c r="AGO81" s="89"/>
      <c r="AGP81" s="89"/>
      <c r="AGQ81" s="89"/>
      <c r="AGR81" s="89"/>
      <c r="AGS81" s="89"/>
      <c r="AGT81" s="89"/>
      <c r="AGU81" s="89"/>
      <c r="AGV81" s="89"/>
      <c r="AGW81" s="89"/>
      <c r="AGX81" s="89"/>
      <c r="AGY81" s="89"/>
      <c r="AGZ81" s="89"/>
      <c r="AHA81" s="89"/>
      <c r="AHB81" s="89"/>
      <c r="AHC81" s="89"/>
      <c r="AHD81" s="89"/>
      <c r="AHE81" s="89"/>
      <c r="AHF81" s="89"/>
      <c r="AHG81" s="89"/>
      <c r="AHH81" s="89"/>
      <c r="AHI81" s="89"/>
      <c r="AHJ81" s="89"/>
      <c r="AHK81" s="89"/>
      <c r="AHL81" s="89"/>
      <c r="AHM81" s="89"/>
      <c r="AHN81" s="89"/>
      <c r="AHO81" s="89"/>
      <c r="AHP81" s="89"/>
      <c r="AHQ81" s="89"/>
      <c r="AHR81" s="89"/>
      <c r="AHS81" s="89"/>
      <c r="AHT81" s="89"/>
      <c r="AHU81" s="89"/>
      <c r="AHV81" s="89"/>
      <c r="AHW81" s="89"/>
      <c r="AHX81" s="89"/>
      <c r="AHY81" s="89"/>
      <c r="AHZ81" s="89"/>
      <c r="AIA81" s="89"/>
      <c r="AIB81" s="89"/>
      <c r="AIC81" s="89"/>
      <c r="AID81" s="89"/>
      <c r="AIE81" s="89"/>
      <c r="AIF81" s="89"/>
      <c r="AIG81" s="89"/>
      <c r="AIH81" s="89"/>
      <c r="AII81" s="89"/>
      <c r="AIJ81" s="89"/>
      <c r="AIK81" s="89"/>
      <c r="AIL81" s="89"/>
      <c r="AIM81" s="89"/>
      <c r="AIN81" s="89"/>
      <c r="AIO81" s="89"/>
      <c r="AIP81" s="89"/>
      <c r="AIQ81" s="89"/>
      <c r="AIR81" s="89"/>
      <c r="AIS81" s="89"/>
      <c r="AIT81" s="89"/>
      <c r="AIU81" s="89"/>
      <c r="AIV81" s="89"/>
      <c r="AIW81" s="89"/>
      <c r="AIX81" s="89"/>
      <c r="AIY81" s="89"/>
      <c r="AIZ81" s="89"/>
      <c r="AJA81" s="89"/>
      <c r="AJB81" s="89"/>
      <c r="AJC81" s="89"/>
      <c r="AJD81" s="89"/>
      <c r="AJE81" s="89"/>
      <c r="AJF81" s="89"/>
      <c r="AJG81" s="89"/>
      <c r="AJH81" s="89"/>
      <c r="AJI81" s="89"/>
      <c r="AJJ81" s="89"/>
      <c r="AJK81" s="89"/>
      <c r="AJL81" s="89"/>
      <c r="AJM81" s="89"/>
      <c r="AJN81" s="89"/>
      <c r="AJO81" s="89"/>
      <c r="AJP81" s="89"/>
      <c r="AJQ81" s="89"/>
      <c r="AJR81" s="89"/>
      <c r="AJS81" s="89"/>
      <c r="AJT81" s="89"/>
      <c r="AJU81" s="89"/>
      <c r="AJV81" s="89"/>
      <c r="AJW81" s="89"/>
      <c r="AJX81" s="89"/>
      <c r="AJY81" s="89"/>
      <c r="AJZ81" s="89"/>
      <c r="AKA81" s="89"/>
      <c r="AKB81" s="89"/>
      <c r="AKC81" s="89"/>
      <c r="AKD81" s="89"/>
      <c r="AKE81" s="89"/>
      <c r="AKF81" s="89"/>
      <c r="AKG81" s="89"/>
      <c r="AKH81" s="89"/>
      <c r="AKI81" s="89"/>
      <c r="AKJ81" s="89"/>
      <c r="AKK81" s="89"/>
      <c r="AKL81" s="89"/>
      <c r="AKM81" s="89"/>
      <c r="AKN81" s="89"/>
      <c r="AKO81" s="89"/>
      <c r="AKP81" s="89"/>
      <c r="AKQ81" s="89"/>
      <c r="AKR81" s="89"/>
      <c r="AKS81" s="89"/>
      <c r="AKT81" s="89"/>
      <c r="AKU81" s="89"/>
      <c r="AKV81" s="89"/>
      <c r="AKW81" s="89"/>
      <c r="AKX81" s="89"/>
      <c r="AKY81" s="89"/>
      <c r="AKZ81" s="89"/>
      <c r="ALA81" s="89"/>
      <c r="ALB81" s="89"/>
      <c r="ALC81" s="89"/>
      <c r="ALD81" s="89"/>
      <c r="ALE81" s="89"/>
      <c r="ALF81" s="89"/>
      <c r="ALG81" s="89"/>
      <c r="ALH81" s="89"/>
      <c r="ALI81" s="89"/>
      <c r="ALJ81" s="89"/>
      <c r="ALK81" s="89"/>
      <c r="ALL81" s="89"/>
      <c r="ALM81" s="89"/>
      <c r="ALN81" s="89"/>
      <c r="ALO81" s="89"/>
      <c r="ALP81" s="89"/>
      <c r="ALQ81" s="89"/>
      <c r="ALR81" s="89"/>
      <c r="ALS81" s="89"/>
      <c r="ALT81" s="89"/>
      <c r="ALU81" s="89"/>
      <c r="ALV81" s="89"/>
      <c r="ALW81" s="89"/>
    </row>
    <row r="82" spans="1:1011" ht="14.25"/>
    <row r="83" spans="1:1011" ht="14.25">
      <c r="A83" s="87"/>
      <c r="B83" s="89"/>
      <c r="C83" s="89"/>
      <c r="D83" s="89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89"/>
      <c r="AR83" s="89"/>
      <c r="AS83" s="89"/>
      <c r="AT83" s="89"/>
      <c r="AU83" s="89"/>
      <c r="AV83" s="89"/>
      <c r="AW83" s="89"/>
      <c r="AX83" s="89"/>
      <c r="AY83" s="89"/>
      <c r="AZ83" s="89"/>
      <c r="BA83" s="89"/>
      <c r="BB83" s="89"/>
      <c r="BC83" s="89"/>
      <c r="BD83" s="89"/>
      <c r="BE83" s="89"/>
      <c r="BF83" s="89"/>
      <c r="BG83" s="89"/>
      <c r="BH83" s="89"/>
      <c r="BI83" s="89"/>
      <c r="BJ83" s="89"/>
      <c r="BK83" s="89"/>
      <c r="BL83" s="89"/>
      <c r="BM83" s="89"/>
      <c r="BN83" s="89"/>
      <c r="BO83" s="89"/>
      <c r="BP83" s="89"/>
      <c r="BQ83" s="89"/>
      <c r="BR83" s="89"/>
      <c r="BS83" s="89"/>
      <c r="BT83" s="89"/>
      <c r="BU83" s="89"/>
      <c r="BV83" s="89"/>
      <c r="BW83" s="89"/>
      <c r="BX83" s="89"/>
      <c r="BY83" s="89"/>
      <c r="BZ83" s="89"/>
      <c r="CA83" s="89"/>
      <c r="CB83" s="89"/>
      <c r="CC83" s="89"/>
      <c r="CD83" s="89"/>
      <c r="CE83" s="89"/>
      <c r="CF83" s="89"/>
      <c r="CG83" s="89"/>
      <c r="CH83" s="89"/>
      <c r="CI83" s="89"/>
      <c r="CJ83" s="89"/>
      <c r="CK83" s="89"/>
      <c r="CL83" s="89"/>
      <c r="CM83" s="89"/>
      <c r="CN83" s="89"/>
      <c r="CO83" s="89"/>
      <c r="CP83" s="89"/>
      <c r="CQ83" s="89"/>
      <c r="CR83" s="89"/>
      <c r="CS83" s="89"/>
      <c r="CT83" s="89"/>
      <c r="CU83" s="89"/>
      <c r="CV83" s="89"/>
      <c r="CW83" s="89"/>
      <c r="CX83" s="89"/>
      <c r="CY83" s="89"/>
      <c r="CZ83" s="89"/>
      <c r="DA83" s="89"/>
      <c r="DB83" s="89"/>
      <c r="DC83" s="89"/>
      <c r="DD83" s="89"/>
      <c r="DE83" s="89"/>
      <c r="DF83" s="89"/>
      <c r="DG83" s="89"/>
      <c r="DH83" s="89"/>
      <c r="DI83" s="89"/>
      <c r="DJ83" s="89"/>
      <c r="DK83" s="89"/>
      <c r="DL83" s="89"/>
      <c r="DM83" s="89"/>
      <c r="DN83" s="89"/>
      <c r="DO83" s="89"/>
      <c r="DP83" s="89"/>
      <c r="DQ83" s="89"/>
      <c r="DR83" s="89"/>
      <c r="DS83" s="89"/>
      <c r="DT83" s="89"/>
      <c r="DU83" s="89"/>
      <c r="DV83" s="89"/>
      <c r="DW83" s="89"/>
      <c r="DX83" s="89"/>
      <c r="DY83" s="89"/>
      <c r="DZ83" s="89"/>
      <c r="EA83" s="89"/>
      <c r="EB83" s="89"/>
      <c r="EC83" s="89"/>
      <c r="ED83" s="89"/>
      <c r="EE83" s="89"/>
      <c r="EF83" s="89"/>
      <c r="EG83" s="89"/>
      <c r="EH83" s="89"/>
      <c r="EI83" s="89"/>
      <c r="EJ83" s="89"/>
      <c r="EK83" s="89"/>
      <c r="EL83" s="89"/>
      <c r="EM83" s="89"/>
      <c r="EN83" s="89"/>
      <c r="EO83" s="89"/>
      <c r="EP83" s="89"/>
      <c r="EQ83" s="89"/>
      <c r="ER83" s="89"/>
      <c r="ES83" s="89"/>
      <c r="ET83" s="89"/>
      <c r="EU83" s="89"/>
      <c r="EV83" s="89"/>
      <c r="EW83" s="89"/>
      <c r="EX83" s="89"/>
      <c r="EY83" s="89"/>
      <c r="EZ83" s="89"/>
      <c r="FA83" s="89"/>
      <c r="FB83" s="89"/>
      <c r="FC83" s="89"/>
      <c r="FD83" s="89"/>
      <c r="FE83" s="89"/>
      <c r="FF83" s="89"/>
      <c r="FG83" s="89"/>
      <c r="FH83" s="89"/>
      <c r="FI83" s="89"/>
      <c r="FJ83" s="89"/>
      <c r="FK83" s="89"/>
      <c r="FL83" s="89"/>
      <c r="FM83" s="89"/>
      <c r="FN83" s="89"/>
      <c r="FO83" s="89"/>
      <c r="FP83" s="89"/>
      <c r="FQ83" s="89"/>
      <c r="FR83" s="89"/>
      <c r="FS83" s="89"/>
      <c r="FT83" s="89"/>
      <c r="FU83" s="89"/>
      <c r="FV83" s="89"/>
      <c r="FW83" s="89"/>
      <c r="FX83" s="89"/>
      <c r="FY83" s="89"/>
      <c r="FZ83" s="89"/>
      <c r="GA83" s="89"/>
      <c r="GB83" s="89"/>
      <c r="GC83" s="89"/>
      <c r="GD83" s="89"/>
      <c r="GE83" s="89"/>
      <c r="GF83" s="89"/>
      <c r="GG83" s="89"/>
      <c r="GH83" s="89"/>
      <c r="GI83" s="89"/>
      <c r="GJ83" s="89"/>
      <c r="GK83" s="89"/>
      <c r="GL83" s="89"/>
      <c r="GM83" s="89"/>
      <c r="GN83" s="89"/>
      <c r="GO83" s="89"/>
      <c r="GP83" s="89"/>
      <c r="GQ83" s="89"/>
      <c r="GR83" s="89"/>
      <c r="GS83" s="89"/>
      <c r="GT83" s="89"/>
      <c r="GU83" s="89"/>
      <c r="GV83" s="89"/>
      <c r="GW83" s="89"/>
      <c r="GX83" s="89"/>
      <c r="GY83" s="89"/>
      <c r="GZ83" s="89"/>
      <c r="HA83" s="89"/>
      <c r="HB83" s="89"/>
      <c r="HC83" s="89"/>
      <c r="HD83" s="89"/>
      <c r="HE83" s="89"/>
      <c r="HF83" s="89"/>
      <c r="HG83" s="89"/>
      <c r="HH83" s="89"/>
      <c r="HI83" s="89"/>
      <c r="HJ83" s="89"/>
      <c r="HK83" s="89"/>
      <c r="HL83" s="89"/>
      <c r="HM83" s="89"/>
      <c r="HN83" s="89"/>
      <c r="HO83" s="89"/>
      <c r="HP83" s="89"/>
      <c r="HQ83" s="89"/>
      <c r="HR83" s="89"/>
      <c r="HS83" s="89"/>
      <c r="HT83" s="89"/>
      <c r="HU83" s="89"/>
      <c r="HV83" s="89"/>
      <c r="HW83" s="89"/>
      <c r="HX83" s="89"/>
      <c r="HY83" s="89"/>
      <c r="HZ83" s="89"/>
      <c r="IA83" s="89"/>
      <c r="IB83" s="89"/>
      <c r="IC83" s="89"/>
      <c r="ID83" s="89"/>
      <c r="IE83" s="89"/>
      <c r="IF83" s="89"/>
      <c r="IG83" s="89"/>
      <c r="IH83" s="89"/>
      <c r="II83" s="89"/>
      <c r="IJ83" s="89"/>
      <c r="IK83" s="89"/>
      <c r="IL83" s="89"/>
      <c r="IM83" s="89"/>
      <c r="IN83" s="89"/>
      <c r="IO83" s="89"/>
      <c r="IP83" s="89"/>
      <c r="IQ83" s="89"/>
      <c r="IR83" s="89"/>
      <c r="IS83" s="89"/>
      <c r="IT83" s="89"/>
      <c r="IU83" s="89"/>
      <c r="IV83" s="89"/>
      <c r="IW83" s="89"/>
      <c r="IX83" s="89"/>
      <c r="IY83" s="89"/>
      <c r="IZ83" s="89"/>
      <c r="JA83" s="89"/>
      <c r="JB83" s="89"/>
      <c r="JC83" s="89"/>
      <c r="JD83" s="89"/>
      <c r="JE83" s="89"/>
      <c r="JF83" s="89"/>
      <c r="JG83" s="89"/>
      <c r="JH83" s="89"/>
      <c r="JI83" s="89"/>
      <c r="JJ83" s="89"/>
      <c r="JK83" s="89"/>
      <c r="JL83" s="89"/>
      <c r="JM83" s="89"/>
      <c r="JN83" s="89"/>
      <c r="JO83" s="89"/>
      <c r="JP83" s="89"/>
      <c r="JQ83" s="89"/>
      <c r="JR83" s="89"/>
      <c r="JS83" s="89"/>
      <c r="JT83" s="89"/>
      <c r="JU83" s="89"/>
      <c r="JV83" s="89"/>
      <c r="JW83" s="89"/>
      <c r="JX83" s="89"/>
      <c r="JY83" s="89"/>
      <c r="JZ83" s="89"/>
      <c r="KA83" s="89"/>
      <c r="KB83" s="89"/>
      <c r="KC83" s="89"/>
      <c r="KD83" s="89"/>
      <c r="KE83" s="89"/>
      <c r="KF83" s="89"/>
      <c r="KG83" s="89"/>
      <c r="KH83" s="89"/>
      <c r="KI83" s="89"/>
      <c r="KJ83" s="89"/>
      <c r="KK83" s="89"/>
      <c r="KL83" s="89"/>
      <c r="KM83" s="89"/>
      <c r="KN83" s="89"/>
      <c r="KO83" s="89"/>
      <c r="KP83" s="89"/>
      <c r="KQ83" s="89"/>
      <c r="KR83" s="89"/>
      <c r="KS83" s="89"/>
      <c r="KT83" s="89"/>
      <c r="KU83" s="89"/>
      <c r="KV83" s="89"/>
      <c r="KW83" s="89"/>
      <c r="KX83" s="89"/>
      <c r="KY83" s="89"/>
      <c r="KZ83" s="89"/>
      <c r="LA83" s="89"/>
      <c r="LB83" s="89"/>
      <c r="LC83" s="89"/>
      <c r="LD83" s="89"/>
      <c r="LE83" s="89"/>
      <c r="LF83" s="89"/>
      <c r="LG83" s="89"/>
      <c r="LH83" s="89"/>
      <c r="LI83" s="89"/>
      <c r="LJ83" s="89"/>
      <c r="LK83" s="89"/>
      <c r="LL83" s="89"/>
      <c r="LM83" s="89"/>
      <c r="LN83" s="89"/>
      <c r="LO83" s="89"/>
      <c r="LP83" s="89"/>
      <c r="LQ83" s="89"/>
      <c r="LR83" s="89"/>
      <c r="LS83" s="89"/>
      <c r="LT83" s="89"/>
      <c r="LU83" s="89"/>
      <c r="LV83" s="89"/>
      <c r="LW83" s="89"/>
      <c r="LX83" s="89"/>
      <c r="LY83" s="89"/>
      <c r="LZ83" s="89"/>
      <c r="MA83" s="89"/>
      <c r="MB83" s="89"/>
      <c r="MC83" s="89"/>
      <c r="MD83" s="89"/>
      <c r="ME83" s="89"/>
      <c r="MF83" s="89"/>
      <c r="MG83" s="89"/>
      <c r="MH83" s="89"/>
      <c r="MI83" s="89"/>
      <c r="MJ83" s="89"/>
      <c r="MK83" s="89"/>
      <c r="ML83" s="89"/>
      <c r="MM83" s="89"/>
      <c r="MN83" s="89"/>
      <c r="MO83" s="89"/>
      <c r="MP83" s="89"/>
      <c r="MQ83" s="89"/>
      <c r="MR83" s="89"/>
      <c r="MS83" s="89"/>
      <c r="MT83" s="89"/>
      <c r="MU83" s="89"/>
      <c r="MV83" s="89"/>
      <c r="MW83" s="89"/>
      <c r="MX83" s="89"/>
      <c r="MY83" s="89"/>
      <c r="MZ83" s="89"/>
      <c r="NA83" s="89"/>
      <c r="NB83" s="89"/>
      <c r="NC83" s="89"/>
      <c r="ND83" s="89"/>
      <c r="NE83" s="89"/>
      <c r="NF83" s="89"/>
      <c r="NG83" s="89"/>
      <c r="NH83" s="89"/>
      <c r="NI83" s="89"/>
      <c r="NJ83" s="89"/>
      <c r="NK83" s="89"/>
      <c r="NL83" s="89"/>
      <c r="NM83" s="89"/>
      <c r="NN83" s="89"/>
      <c r="NO83" s="89"/>
      <c r="NP83" s="89"/>
      <c r="NQ83" s="89"/>
      <c r="NR83" s="89"/>
      <c r="NS83" s="89"/>
      <c r="NT83" s="89"/>
      <c r="NU83" s="89"/>
      <c r="NV83" s="89"/>
      <c r="NW83" s="89"/>
      <c r="NX83" s="89"/>
      <c r="NY83" s="89"/>
      <c r="NZ83" s="89"/>
      <c r="OA83" s="89"/>
      <c r="OB83" s="89"/>
      <c r="OC83" s="89"/>
      <c r="OD83" s="89"/>
      <c r="OE83" s="89"/>
      <c r="OF83" s="89"/>
      <c r="OG83" s="89"/>
      <c r="OH83" s="89"/>
      <c r="OI83" s="89"/>
      <c r="OJ83" s="89"/>
      <c r="OK83" s="89"/>
      <c r="OL83" s="89"/>
      <c r="OM83" s="89"/>
      <c r="ON83" s="89"/>
      <c r="OO83" s="89"/>
      <c r="OP83" s="89"/>
      <c r="OQ83" s="89"/>
      <c r="OR83" s="89"/>
      <c r="OS83" s="89"/>
      <c r="OT83" s="89"/>
      <c r="OU83" s="89"/>
      <c r="OV83" s="89"/>
      <c r="OW83" s="89"/>
      <c r="OX83" s="89"/>
      <c r="OY83" s="89"/>
      <c r="OZ83" s="89"/>
      <c r="PA83" s="89"/>
      <c r="PB83" s="89"/>
      <c r="PC83" s="89"/>
      <c r="PD83" s="89"/>
      <c r="PE83" s="89"/>
      <c r="PF83" s="89"/>
      <c r="PG83" s="89"/>
      <c r="PH83" s="89"/>
      <c r="PI83" s="89"/>
      <c r="PJ83" s="89"/>
      <c r="PK83" s="89"/>
      <c r="PL83" s="89"/>
      <c r="PM83" s="89"/>
      <c r="PN83" s="89"/>
      <c r="PO83" s="89"/>
      <c r="PP83" s="89"/>
      <c r="PQ83" s="89"/>
      <c r="PR83" s="89"/>
      <c r="PS83" s="89"/>
      <c r="PT83" s="89"/>
      <c r="PU83" s="89"/>
      <c r="PV83" s="89"/>
      <c r="PW83" s="89"/>
      <c r="PX83" s="89"/>
      <c r="PY83" s="89"/>
      <c r="PZ83" s="89"/>
      <c r="QA83" s="89"/>
      <c r="QB83" s="89"/>
      <c r="QC83" s="89"/>
      <c r="QD83" s="89"/>
      <c r="QE83" s="89"/>
      <c r="QF83" s="89"/>
      <c r="QG83" s="89"/>
      <c r="QH83" s="89"/>
      <c r="QI83" s="89"/>
      <c r="QJ83" s="89"/>
      <c r="QK83" s="89"/>
      <c r="QL83" s="89"/>
      <c r="QM83" s="89"/>
      <c r="QN83" s="89"/>
      <c r="QO83" s="89"/>
      <c r="QP83" s="89"/>
      <c r="QQ83" s="89"/>
      <c r="QR83" s="89"/>
      <c r="QS83" s="89"/>
      <c r="QT83" s="89"/>
      <c r="QU83" s="89"/>
      <c r="QV83" s="89"/>
      <c r="QW83" s="89"/>
      <c r="QX83" s="89"/>
      <c r="QY83" s="89"/>
      <c r="QZ83" s="89"/>
      <c r="RA83" s="89"/>
      <c r="RB83" s="89"/>
      <c r="RC83" s="89"/>
      <c r="RD83" s="89"/>
      <c r="RE83" s="89"/>
      <c r="RF83" s="89"/>
      <c r="RG83" s="89"/>
      <c r="RH83" s="89"/>
      <c r="RI83" s="89"/>
      <c r="RJ83" s="89"/>
      <c r="RK83" s="89"/>
      <c r="RL83" s="89"/>
      <c r="RM83" s="89"/>
      <c r="RN83" s="89"/>
      <c r="RO83" s="89"/>
      <c r="RP83" s="89"/>
      <c r="RQ83" s="89"/>
      <c r="RR83" s="89"/>
      <c r="RS83" s="89"/>
      <c r="RT83" s="89"/>
      <c r="RU83" s="89"/>
      <c r="RV83" s="89"/>
      <c r="RW83" s="89"/>
      <c r="RX83" s="89"/>
      <c r="RY83" s="89"/>
      <c r="RZ83" s="89"/>
      <c r="SA83" s="89"/>
      <c r="SB83" s="89"/>
      <c r="SC83" s="89"/>
      <c r="SD83" s="89"/>
      <c r="SE83" s="89"/>
      <c r="SF83" s="89"/>
      <c r="SG83" s="89"/>
      <c r="SH83" s="89"/>
      <c r="SI83" s="89"/>
      <c r="SJ83" s="89"/>
      <c r="SK83" s="89"/>
      <c r="SL83" s="89"/>
      <c r="SM83" s="89"/>
      <c r="SN83" s="89"/>
      <c r="SO83" s="89"/>
      <c r="SP83" s="89"/>
      <c r="SQ83" s="89"/>
      <c r="SR83" s="89"/>
      <c r="SS83" s="89"/>
      <c r="ST83" s="89"/>
      <c r="SU83" s="89"/>
      <c r="SV83" s="89"/>
      <c r="SW83" s="89"/>
      <c r="SX83" s="89"/>
      <c r="SY83" s="89"/>
      <c r="SZ83" s="89"/>
      <c r="TA83" s="89"/>
      <c r="TB83" s="89"/>
      <c r="TC83" s="89"/>
      <c r="TD83" s="89"/>
      <c r="TE83" s="89"/>
      <c r="TF83" s="89"/>
      <c r="TG83" s="89"/>
      <c r="TH83" s="89"/>
      <c r="TI83" s="89"/>
      <c r="TJ83" s="89"/>
      <c r="TK83" s="89"/>
      <c r="TL83" s="89"/>
      <c r="TM83" s="89"/>
      <c r="TN83" s="89"/>
      <c r="TO83" s="89"/>
      <c r="TP83" s="89"/>
      <c r="TQ83" s="89"/>
      <c r="TR83" s="89"/>
      <c r="TS83" s="89"/>
      <c r="TT83" s="89"/>
      <c r="TU83" s="89"/>
      <c r="TV83" s="89"/>
      <c r="TW83" s="89"/>
      <c r="TX83" s="89"/>
      <c r="TY83" s="89"/>
      <c r="TZ83" s="89"/>
      <c r="UA83" s="89"/>
      <c r="UB83" s="89"/>
      <c r="UC83" s="89"/>
      <c r="UD83" s="89"/>
      <c r="UE83" s="89"/>
      <c r="UF83" s="89"/>
      <c r="UG83" s="89"/>
      <c r="UH83" s="89"/>
      <c r="UI83" s="89"/>
      <c r="UJ83" s="89"/>
      <c r="UK83" s="89"/>
      <c r="UL83" s="89"/>
      <c r="UM83" s="89"/>
      <c r="UN83" s="89"/>
      <c r="UO83" s="89"/>
      <c r="UP83" s="89"/>
      <c r="UQ83" s="89"/>
      <c r="UR83" s="89"/>
      <c r="US83" s="89"/>
      <c r="UT83" s="89"/>
      <c r="UU83" s="89"/>
      <c r="UV83" s="89"/>
      <c r="UW83" s="89"/>
      <c r="UX83" s="89"/>
      <c r="UY83" s="89"/>
      <c r="UZ83" s="89"/>
      <c r="VA83" s="89"/>
      <c r="VB83" s="89"/>
      <c r="VC83" s="89"/>
      <c r="VD83" s="89"/>
      <c r="VE83" s="89"/>
      <c r="VF83" s="89"/>
      <c r="VG83" s="89"/>
      <c r="VH83" s="89"/>
      <c r="VI83" s="89"/>
      <c r="VJ83" s="89"/>
      <c r="VK83" s="89"/>
      <c r="VL83" s="89"/>
      <c r="VM83" s="89"/>
      <c r="VN83" s="89"/>
      <c r="VO83" s="89"/>
      <c r="VP83" s="89"/>
      <c r="VQ83" s="89"/>
      <c r="VR83" s="89"/>
      <c r="VS83" s="89"/>
      <c r="VT83" s="89"/>
      <c r="VU83" s="89"/>
      <c r="VV83" s="89"/>
      <c r="VW83" s="89"/>
      <c r="VX83" s="89"/>
      <c r="VY83" s="89"/>
      <c r="VZ83" s="89"/>
      <c r="WA83" s="89"/>
      <c r="WB83" s="89"/>
      <c r="WC83" s="89"/>
      <c r="WD83" s="89"/>
      <c r="WE83" s="89"/>
      <c r="WF83" s="89"/>
      <c r="WG83" s="89"/>
      <c r="WH83" s="89"/>
      <c r="WI83" s="89"/>
      <c r="WJ83" s="89"/>
      <c r="WK83" s="89"/>
      <c r="WL83" s="89"/>
      <c r="WM83" s="89"/>
      <c r="WN83" s="89"/>
      <c r="WO83" s="89"/>
      <c r="WP83" s="89"/>
      <c r="WQ83" s="89"/>
      <c r="WR83" s="89"/>
      <c r="WS83" s="89"/>
      <c r="WT83" s="89"/>
      <c r="WU83" s="89"/>
      <c r="WV83" s="89"/>
      <c r="WW83" s="89"/>
      <c r="WX83" s="89"/>
      <c r="WY83" s="89"/>
      <c r="WZ83" s="89"/>
      <c r="XA83" s="89"/>
      <c r="XB83" s="89"/>
      <c r="XC83" s="89"/>
      <c r="XD83" s="89"/>
      <c r="XE83" s="89"/>
      <c r="XF83" s="89"/>
      <c r="XG83" s="89"/>
      <c r="XH83" s="89"/>
      <c r="XI83" s="89"/>
      <c r="XJ83" s="89"/>
      <c r="XK83" s="89"/>
      <c r="XL83" s="89"/>
      <c r="XM83" s="89"/>
      <c r="XN83" s="89"/>
      <c r="XO83" s="89"/>
      <c r="XP83" s="89"/>
      <c r="XQ83" s="89"/>
      <c r="XR83" s="89"/>
      <c r="XS83" s="89"/>
      <c r="XT83" s="89"/>
      <c r="XU83" s="89"/>
      <c r="XV83" s="89"/>
      <c r="XW83" s="89"/>
      <c r="XX83" s="89"/>
      <c r="XY83" s="89"/>
      <c r="XZ83" s="89"/>
      <c r="YA83" s="89"/>
      <c r="YB83" s="89"/>
      <c r="YC83" s="89"/>
      <c r="YD83" s="89"/>
      <c r="YE83" s="89"/>
      <c r="YF83" s="89"/>
      <c r="YG83" s="89"/>
      <c r="YH83" s="89"/>
      <c r="YI83" s="89"/>
      <c r="YJ83" s="89"/>
      <c r="YK83" s="89"/>
      <c r="YL83" s="89"/>
      <c r="YM83" s="89"/>
      <c r="YN83" s="89"/>
      <c r="YO83" s="89"/>
      <c r="YP83" s="89"/>
      <c r="YQ83" s="89"/>
      <c r="YR83" s="89"/>
      <c r="YS83" s="89"/>
      <c r="YT83" s="89"/>
      <c r="YU83" s="89"/>
      <c r="YV83" s="89"/>
      <c r="YW83" s="89"/>
      <c r="YX83" s="89"/>
      <c r="YY83" s="89"/>
      <c r="YZ83" s="89"/>
      <c r="ZA83" s="89"/>
      <c r="ZB83" s="89"/>
      <c r="ZC83" s="89"/>
      <c r="ZD83" s="89"/>
      <c r="ZE83" s="89"/>
      <c r="ZF83" s="89"/>
      <c r="ZG83" s="89"/>
      <c r="ZH83" s="89"/>
      <c r="ZI83" s="89"/>
      <c r="ZJ83" s="89"/>
      <c r="ZK83" s="89"/>
      <c r="ZL83" s="89"/>
      <c r="ZM83" s="89"/>
      <c r="ZN83" s="89"/>
      <c r="ZO83" s="89"/>
      <c r="ZP83" s="89"/>
      <c r="ZQ83" s="89"/>
      <c r="ZR83" s="89"/>
      <c r="ZS83" s="89"/>
      <c r="ZT83" s="89"/>
      <c r="ZU83" s="89"/>
      <c r="ZV83" s="89"/>
      <c r="ZW83" s="89"/>
      <c r="ZX83" s="89"/>
      <c r="ZY83" s="89"/>
      <c r="ZZ83" s="89"/>
      <c r="AAA83" s="89"/>
      <c r="AAB83" s="89"/>
      <c r="AAC83" s="89"/>
      <c r="AAD83" s="89"/>
      <c r="AAE83" s="89"/>
      <c r="AAF83" s="89"/>
      <c r="AAG83" s="89"/>
      <c r="AAH83" s="89"/>
      <c r="AAI83" s="89"/>
      <c r="AAJ83" s="89"/>
      <c r="AAK83" s="89"/>
      <c r="AAL83" s="89"/>
      <c r="AAM83" s="89"/>
      <c r="AAN83" s="89"/>
      <c r="AAO83" s="89"/>
      <c r="AAP83" s="89"/>
      <c r="AAQ83" s="89"/>
      <c r="AAR83" s="89"/>
      <c r="AAS83" s="89"/>
      <c r="AAT83" s="89"/>
      <c r="AAU83" s="89"/>
      <c r="AAV83" s="89"/>
      <c r="AAW83" s="89"/>
      <c r="AAX83" s="89"/>
      <c r="AAY83" s="89"/>
      <c r="AAZ83" s="89"/>
      <c r="ABA83" s="89"/>
      <c r="ABB83" s="89"/>
      <c r="ABC83" s="89"/>
      <c r="ABD83" s="89"/>
      <c r="ABE83" s="89"/>
      <c r="ABF83" s="89"/>
      <c r="ABG83" s="89"/>
      <c r="ABH83" s="89"/>
      <c r="ABI83" s="89"/>
      <c r="ABJ83" s="89"/>
      <c r="ABK83" s="89"/>
      <c r="ABL83" s="89"/>
      <c r="ABM83" s="89"/>
      <c r="ABN83" s="89"/>
      <c r="ABO83" s="89"/>
      <c r="ABP83" s="89"/>
      <c r="ABQ83" s="89"/>
      <c r="ABR83" s="89"/>
      <c r="ABS83" s="89"/>
      <c r="ABT83" s="89"/>
      <c r="ABU83" s="89"/>
      <c r="ABV83" s="89"/>
      <c r="ABW83" s="89"/>
      <c r="ABX83" s="89"/>
      <c r="ABY83" s="89"/>
      <c r="ABZ83" s="89"/>
      <c r="ACA83" s="89"/>
      <c r="ACB83" s="89"/>
      <c r="ACC83" s="89"/>
      <c r="ACD83" s="89"/>
      <c r="ACE83" s="89"/>
      <c r="ACF83" s="89"/>
      <c r="ACG83" s="89"/>
      <c r="ACH83" s="89"/>
      <c r="ACI83" s="89"/>
      <c r="ACJ83" s="89"/>
      <c r="ACK83" s="89"/>
      <c r="ACL83" s="89"/>
      <c r="ACM83" s="89"/>
      <c r="ACN83" s="89"/>
      <c r="ACO83" s="89"/>
      <c r="ACP83" s="89"/>
      <c r="ACQ83" s="89"/>
      <c r="ACR83" s="89"/>
      <c r="ACS83" s="89"/>
      <c r="ACT83" s="89"/>
      <c r="ACU83" s="89"/>
      <c r="ACV83" s="89"/>
      <c r="ACW83" s="89"/>
      <c r="ACX83" s="89"/>
      <c r="ACY83" s="89"/>
      <c r="ACZ83" s="89"/>
      <c r="ADA83" s="89"/>
      <c r="ADB83" s="89"/>
      <c r="ADC83" s="89"/>
      <c r="ADD83" s="89"/>
      <c r="ADE83" s="89"/>
      <c r="ADF83" s="89"/>
      <c r="ADG83" s="89"/>
      <c r="ADH83" s="89"/>
      <c r="ADI83" s="89"/>
      <c r="ADJ83" s="89"/>
      <c r="ADK83" s="89"/>
      <c r="ADL83" s="89"/>
      <c r="ADM83" s="89"/>
      <c r="ADN83" s="89"/>
      <c r="ADO83" s="89"/>
      <c r="ADP83" s="89"/>
      <c r="ADQ83" s="89"/>
      <c r="ADR83" s="89"/>
      <c r="ADS83" s="89"/>
      <c r="ADT83" s="89"/>
      <c r="ADU83" s="89"/>
      <c r="ADV83" s="89"/>
      <c r="ADW83" s="89"/>
      <c r="ADX83" s="89"/>
      <c r="ADY83" s="89"/>
      <c r="ADZ83" s="89"/>
      <c r="AEA83" s="89"/>
      <c r="AEB83" s="89"/>
      <c r="AEC83" s="89"/>
      <c r="AED83" s="89"/>
      <c r="AEE83" s="89"/>
      <c r="AEF83" s="89"/>
      <c r="AEG83" s="89"/>
      <c r="AEH83" s="89"/>
      <c r="AEI83" s="89"/>
      <c r="AEJ83" s="89"/>
      <c r="AEK83" s="89"/>
      <c r="AEL83" s="89"/>
      <c r="AEM83" s="89"/>
      <c r="AEN83" s="89"/>
      <c r="AEO83" s="89"/>
      <c r="AEP83" s="89"/>
      <c r="AEQ83" s="89"/>
      <c r="AER83" s="89"/>
      <c r="AES83" s="89"/>
      <c r="AET83" s="89"/>
      <c r="AEU83" s="89"/>
      <c r="AEV83" s="89"/>
      <c r="AEW83" s="89"/>
      <c r="AEX83" s="89"/>
      <c r="AEY83" s="89"/>
      <c r="AEZ83" s="89"/>
      <c r="AFA83" s="89"/>
      <c r="AFB83" s="89"/>
      <c r="AFC83" s="89"/>
      <c r="AFD83" s="89"/>
      <c r="AFE83" s="89"/>
      <c r="AFF83" s="89"/>
      <c r="AFG83" s="89"/>
      <c r="AFH83" s="89"/>
      <c r="AFI83" s="89"/>
      <c r="AFJ83" s="89"/>
      <c r="AFK83" s="89"/>
      <c r="AFL83" s="89"/>
      <c r="AFM83" s="89"/>
      <c r="AFN83" s="89"/>
      <c r="AFO83" s="89"/>
      <c r="AFP83" s="89"/>
      <c r="AFQ83" s="89"/>
      <c r="AFR83" s="89"/>
      <c r="AFS83" s="89"/>
      <c r="AFT83" s="89"/>
      <c r="AFU83" s="89"/>
      <c r="AFV83" s="89"/>
      <c r="AFW83" s="89"/>
      <c r="AFX83" s="89"/>
      <c r="AFY83" s="89"/>
      <c r="AFZ83" s="89"/>
      <c r="AGA83" s="89"/>
      <c r="AGB83" s="89"/>
      <c r="AGC83" s="89"/>
      <c r="AGD83" s="89"/>
      <c r="AGE83" s="89"/>
      <c r="AGF83" s="89"/>
      <c r="AGG83" s="89"/>
      <c r="AGH83" s="89"/>
      <c r="AGI83" s="89"/>
      <c r="AGJ83" s="89"/>
      <c r="AGK83" s="89"/>
      <c r="AGL83" s="89"/>
      <c r="AGM83" s="89"/>
      <c r="AGN83" s="89"/>
      <c r="AGO83" s="89"/>
      <c r="AGP83" s="89"/>
      <c r="AGQ83" s="89"/>
      <c r="AGR83" s="89"/>
      <c r="AGS83" s="89"/>
      <c r="AGT83" s="89"/>
      <c r="AGU83" s="89"/>
      <c r="AGV83" s="89"/>
      <c r="AGW83" s="89"/>
      <c r="AGX83" s="89"/>
      <c r="AGY83" s="89"/>
      <c r="AGZ83" s="89"/>
      <c r="AHA83" s="89"/>
      <c r="AHB83" s="89"/>
      <c r="AHC83" s="89"/>
      <c r="AHD83" s="89"/>
      <c r="AHE83" s="89"/>
      <c r="AHF83" s="89"/>
      <c r="AHG83" s="89"/>
      <c r="AHH83" s="89"/>
      <c r="AHI83" s="89"/>
      <c r="AHJ83" s="89"/>
      <c r="AHK83" s="89"/>
      <c r="AHL83" s="89"/>
      <c r="AHM83" s="89"/>
      <c r="AHN83" s="89"/>
      <c r="AHO83" s="89"/>
      <c r="AHP83" s="89"/>
      <c r="AHQ83" s="89"/>
      <c r="AHR83" s="89"/>
      <c r="AHS83" s="89"/>
      <c r="AHT83" s="89"/>
      <c r="AHU83" s="89"/>
      <c r="AHV83" s="89"/>
      <c r="AHW83" s="89"/>
      <c r="AHX83" s="89"/>
      <c r="AHY83" s="89"/>
      <c r="AHZ83" s="89"/>
      <c r="AIA83" s="89"/>
      <c r="AIB83" s="89"/>
      <c r="AIC83" s="89"/>
      <c r="AID83" s="89"/>
      <c r="AIE83" s="89"/>
      <c r="AIF83" s="89"/>
      <c r="AIG83" s="89"/>
      <c r="AIH83" s="89"/>
      <c r="AII83" s="89"/>
      <c r="AIJ83" s="89"/>
      <c r="AIK83" s="89"/>
      <c r="AIL83" s="89"/>
      <c r="AIM83" s="89"/>
      <c r="AIN83" s="89"/>
      <c r="AIO83" s="89"/>
      <c r="AIP83" s="89"/>
      <c r="AIQ83" s="89"/>
      <c r="AIR83" s="89"/>
      <c r="AIS83" s="89"/>
      <c r="AIT83" s="89"/>
      <c r="AIU83" s="89"/>
      <c r="AIV83" s="89"/>
      <c r="AIW83" s="89"/>
      <c r="AIX83" s="89"/>
      <c r="AIY83" s="89"/>
      <c r="AIZ83" s="89"/>
      <c r="AJA83" s="89"/>
      <c r="AJB83" s="89"/>
      <c r="AJC83" s="89"/>
      <c r="AJD83" s="89"/>
      <c r="AJE83" s="89"/>
      <c r="AJF83" s="89"/>
      <c r="AJG83" s="89"/>
      <c r="AJH83" s="89"/>
      <c r="AJI83" s="89"/>
      <c r="AJJ83" s="89"/>
      <c r="AJK83" s="89"/>
      <c r="AJL83" s="89"/>
      <c r="AJM83" s="89"/>
      <c r="AJN83" s="89"/>
      <c r="AJO83" s="89"/>
      <c r="AJP83" s="89"/>
      <c r="AJQ83" s="89"/>
      <c r="AJR83" s="89"/>
      <c r="AJS83" s="89"/>
      <c r="AJT83" s="89"/>
      <c r="AJU83" s="89"/>
      <c r="AJV83" s="89"/>
      <c r="AJW83" s="89"/>
      <c r="AJX83" s="89"/>
      <c r="AJY83" s="89"/>
      <c r="AJZ83" s="89"/>
      <c r="AKA83" s="89"/>
      <c r="AKB83" s="89"/>
      <c r="AKC83" s="89"/>
      <c r="AKD83" s="89"/>
      <c r="AKE83" s="89"/>
      <c r="AKF83" s="89"/>
      <c r="AKG83" s="89"/>
      <c r="AKH83" s="89"/>
      <c r="AKI83" s="89"/>
      <c r="AKJ83" s="89"/>
      <c r="AKK83" s="89"/>
      <c r="AKL83" s="89"/>
      <c r="AKM83" s="89"/>
      <c r="AKN83" s="89"/>
      <c r="AKO83" s="89"/>
      <c r="AKP83" s="89"/>
      <c r="AKQ83" s="89"/>
      <c r="AKR83" s="89"/>
      <c r="AKS83" s="89"/>
      <c r="AKT83" s="89"/>
      <c r="AKU83" s="89"/>
      <c r="AKV83" s="89"/>
      <c r="AKW83" s="89"/>
      <c r="AKX83" s="89"/>
      <c r="AKY83" s="89"/>
      <c r="AKZ83" s="89"/>
      <c r="ALA83" s="89"/>
      <c r="ALB83" s="89"/>
      <c r="ALC83" s="89"/>
      <c r="ALD83" s="89"/>
      <c r="ALE83" s="89"/>
      <c r="ALF83" s="89"/>
      <c r="ALG83" s="89"/>
      <c r="ALH83" s="89"/>
      <c r="ALI83" s="89"/>
      <c r="ALJ83" s="89"/>
      <c r="ALK83" s="89"/>
      <c r="ALL83" s="89"/>
      <c r="ALM83" s="89"/>
      <c r="ALN83" s="89"/>
      <c r="ALO83" s="89"/>
      <c r="ALP83" s="89"/>
      <c r="ALQ83" s="89"/>
      <c r="ALR83" s="89"/>
      <c r="ALS83" s="89"/>
      <c r="ALT83" s="89"/>
      <c r="ALU83" s="89"/>
      <c r="ALV83" s="89"/>
      <c r="ALW83" s="89"/>
    </row>
    <row r="84" spans="1:1011" ht="14.25">
      <c r="A84" s="87"/>
      <c r="B84" s="89"/>
      <c r="C84" s="89"/>
      <c r="D84" s="89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89"/>
      <c r="AR84" s="89"/>
      <c r="AS84" s="89"/>
      <c r="AT84" s="89"/>
      <c r="AU84" s="89"/>
      <c r="AV84" s="89"/>
      <c r="AW84" s="89"/>
      <c r="AX84" s="89"/>
      <c r="AY84" s="89"/>
      <c r="AZ84" s="89"/>
      <c r="BA84" s="89"/>
      <c r="BB84" s="89"/>
      <c r="BC84" s="89"/>
      <c r="BD84" s="89"/>
      <c r="BE84" s="89"/>
      <c r="BF84" s="89"/>
      <c r="BG84" s="89"/>
      <c r="BH84" s="89"/>
      <c r="BI84" s="89"/>
      <c r="BJ84" s="89"/>
      <c r="BK84" s="89"/>
      <c r="BL84" s="89"/>
      <c r="BM84" s="89"/>
      <c r="BN84" s="89"/>
      <c r="BO84" s="89"/>
      <c r="BP84" s="89"/>
      <c r="BQ84" s="89"/>
      <c r="BR84" s="89"/>
      <c r="BS84" s="89"/>
      <c r="BT84" s="89"/>
      <c r="BU84" s="89"/>
      <c r="BV84" s="89"/>
      <c r="BW84" s="89"/>
      <c r="BX84" s="89"/>
      <c r="BY84" s="89"/>
      <c r="BZ84" s="89"/>
      <c r="CA84" s="89"/>
      <c r="CB84" s="89"/>
      <c r="CC84" s="89"/>
      <c r="CD84" s="89"/>
      <c r="CE84" s="89"/>
      <c r="CF84" s="89"/>
      <c r="CG84" s="89"/>
      <c r="CH84" s="89"/>
      <c r="CI84" s="89"/>
      <c r="CJ84" s="89"/>
      <c r="CK84" s="89"/>
      <c r="CL84" s="89"/>
      <c r="CM84" s="89"/>
      <c r="CN84" s="89"/>
      <c r="CO84" s="89"/>
      <c r="CP84" s="89"/>
      <c r="CQ84" s="89"/>
      <c r="CR84" s="89"/>
      <c r="CS84" s="89"/>
      <c r="CT84" s="89"/>
      <c r="CU84" s="89"/>
      <c r="CV84" s="89"/>
      <c r="CW84" s="89"/>
      <c r="CX84" s="89"/>
      <c r="CY84" s="89"/>
      <c r="CZ84" s="89"/>
      <c r="DA84" s="89"/>
      <c r="DB84" s="89"/>
      <c r="DC84" s="89"/>
      <c r="DD84" s="89"/>
      <c r="DE84" s="89"/>
      <c r="DF84" s="89"/>
      <c r="DG84" s="89"/>
      <c r="DH84" s="89"/>
      <c r="DI84" s="89"/>
      <c r="DJ84" s="89"/>
      <c r="DK84" s="89"/>
      <c r="DL84" s="89"/>
      <c r="DM84" s="89"/>
      <c r="DN84" s="89"/>
      <c r="DO84" s="89"/>
      <c r="DP84" s="89"/>
      <c r="DQ84" s="89"/>
      <c r="DR84" s="89"/>
      <c r="DS84" s="89"/>
      <c r="DT84" s="89"/>
      <c r="DU84" s="89"/>
      <c r="DV84" s="89"/>
      <c r="DW84" s="89"/>
      <c r="DX84" s="89"/>
      <c r="DY84" s="89"/>
      <c r="DZ84" s="89"/>
      <c r="EA84" s="89"/>
      <c r="EB84" s="89"/>
      <c r="EC84" s="89"/>
      <c r="ED84" s="89"/>
      <c r="EE84" s="89"/>
      <c r="EF84" s="89"/>
      <c r="EG84" s="89"/>
      <c r="EH84" s="89"/>
      <c r="EI84" s="89"/>
      <c r="EJ84" s="89"/>
      <c r="EK84" s="89"/>
      <c r="EL84" s="89"/>
      <c r="EM84" s="89"/>
      <c r="EN84" s="89"/>
      <c r="EO84" s="89"/>
      <c r="EP84" s="89"/>
      <c r="EQ84" s="89"/>
      <c r="ER84" s="89"/>
      <c r="ES84" s="89"/>
      <c r="ET84" s="89"/>
      <c r="EU84" s="89"/>
      <c r="EV84" s="89"/>
      <c r="EW84" s="89"/>
      <c r="EX84" s="89"/>
      <c r="EY84" s="89"/>
      <c r="EZ84" s="89"/>
      <c r="FA84" s="89"/>
      <c r="FB84" s="89"/>
      <c r="FC84" s="89"/>
      <c r="FD84" s="89"/>
      <c r="FE84" s="89"/>
      <c r="FF84" s="89"/>
      <c r="FG84" s="89"/>
      <c r="FH84" s="89"/>
      <c r="FI84" s="89"/>
      <c r="FJ84" s="89"/>
      <c r="FK84" s="89"/>
      <c r="FL84" s="89"/>
      <c r="FM84" s="89"/>
      <c r="FN84" s="89"/>
      <c r="FO84" s="89"/>
      <c r="FP84" s="89"/>
      <c r="FQ84" s="89"/>
      <c r="FR84" s="89"/>
      <c r="FS84" s="89"/>
      <c r="FT84" s="89"/>
      <c r="FU84" s="89"/>
      <c r="FV84" s="89"/>
      <c r="FW84" s="89"/>
      <c r="FX84" s="89"/>
      <c r="FY84" s="89"/>
      <c r="FZ84" s="89"/>
      <c r="GA84" s="89"/>
      <c r="GB84" s="89"/>
      <c r="GC84" s="89"/>
      <c r="GD84" s="89"/>
      <c r="GE84" s="89"/>
      <c r="GF84" s="89"/>
      <c r="GG84" s="89"/>
      <c r="GH84" s="89"/>
      <c r="GI84" s="89"/>
      <c r="GJ84" s="89"/>
      <c r="GK84" s="89"/>
      <c r="GL84" s="89"/>
      <c r="GM84" s="89"/>
      <c r="GN84" s="89"/>
      <c r="GO84" s="89"/>
      <c r="GP84" s="89"/>
      <c r="GQ84" s="89"/>
      <c r="GR84" s="89"/>
      <c r="GS84" s="89"/>
      <c r="GT84" s="89"/>
      <c r="GU84" s="89"/>
      <c r="GV84" s="89"/>
      <c r="GW84" s="89"/>
      <c r="GX84" s="89"/>
      <c r="GY84" s="89"/>
      <c r="GZ84" s="89"/>
      <c r="HA84" s="89"/>
      <c r="HB84" s="89"/>
      <c r="HC84" s="89"/>
      <c r="HD84" s="89"/>
      <c r="HE84" s="89"/>
      <c r="HF84" s="89"/>
      <c r="HG84" s="89"/>
      <c r="HH84" s="89"/>
      <c r="HI84" s="89"/>
      <c r="HJ84" s="89"/>
      <c r="HK84" s="89"/>
      <c r="HL84" s="89"/>
      <c r="HM84" s="89"/>
      <c r="HN84" s="89"/>
      <c r="HO84" s="89"/>
      <c r="HP84" s="89"/>
      <c r="HQ84" s="89"/>
      <c r="HR84" s="89"/>
      <c r="HS84" s="89"/>
      <c r="HT84" s="89"/>
      <c r="HU84" s="89"/>
      <c r="HV84" s="89"/>
      <c r="HW84" s="89"/>
      <c r="HX84" s="89"/>
      <c r="HY84" s="89"/>
      <c r="HZ84" s="89"/>
      <c r="IA84" s="89"/>
      <c r="IB84" s="89"/>
      <c r="IC84" s="89"/>
      <c r="ID84" s="89"/>
      <c r="IE84" s="89"/>
      <c r="IF84" s="89"/>
      <c r="IG84" s="89"/>
      <c r="IH84" s="89"/>
      <c r="II84" s="89"/>
      <c r="IJ84" s="89"/>
      <c r="IK84" s="89"/>
      <c r="IL84" s="89"/>
      <c r="IM84" s="89"/>
      <c r="IN84" s="89"/>
      <c r="IO84" s="89"/>
      <c r="IP84" s="89"/>
      <c r="IQ84" s="89"/>
      <c r="IR84" s="89"/>
      <c r="IS84" s="89"/>
      <c r="IT84" s="89"/>
      <c r="IU84" s="89"/>
      <c r="IV84" s="89"/>
      <c r="IW84" s="89"/>
      <c r="IX84" s="89"/>
      <c r="IY84" s="89"/>
      <c r="IZ84" s="89"/>
      <c r="JA84" s="89"/>
      <c r="JB84" s="89"/>
      <c r="JC84" s="89"/>
      <c r="JD84" s="89"/>
      <c r="JE84" s="89"/>
      <c r="JF84" s="89"/>
      <c r="JG84" s="89"/>
      <c r="JH84" s="89"/>
      <c r="JI84" s="89"/>
      <c r="JJ84" s="89"/>
      <c r="JK84" s="89"/>
      <c r="JL84" s="89"/>
      <c r="JM84" s="89"/>
      <c r="JN84" s="89"/>
      <c r="JO84" s="89"/>
      <c r="JP84" s="89"/>
      <c r="JQ84" s="89"/>
      <c r="JR84" s="89"/>
      <c r="JS84" s="89"/>
      <c r="JT84" s="89"/>
      <c r="JU84" s="89"/>
      <c r="JV84" s="89"/>
      <c r="JW84" s="89"/>
      <c r="JX84" s="89"/>
      <c r="JY84" s="89"/>
      <c r="JZ84" s="89"/>
      <c r="KA84" s="89"/>
      <c r="KB84" s="89"/>
      <c r="KC84" s="89"/>
      <c r="KD84" s="89"/>
      <c r="KE84" s="89"/>
      <c r="KF84" s="89"/>
      <c r="KG84" s="89"/>
      <c r="KH84" s="89"/>
      <c r="KI84" s="89"/>
      <c r="KJ84" s="89"/>
      <c r="KK84" s="89"/>
      <c r="KL84" s="89"/>
      <c r="KM84" s="89"/>
      <c r="KN84" s="89"/>
      <c r="KO84" s="89"/>
      <c r="KP84" s="89"/>
      <c r="KQ84" s="89"/>
      <c r="KR84" s="89"/>
      <c r="KS84" s="89"/>
      <c r="KT84" s="89"/>
      <c r="KU84" s="89"/>
      <c r="KV84" s="89"/>
      <c r="KW84" s="89"/>
      <c r="KX84" s="89"/>
      <c r="KY84" s="89"/>
      <c r="KZ84" s="89"/>
      <c r="LA84" s="89"/>
      <c r="LB84" s="89"/>
      <c r="LC84" s="89"/>
      <c r="LD84" s="89"/>
      <c r="LE84" s="89"/>
      <c r="LF84" s="89"/>
      <c r="LG84" s="89"/>
      <c r="LH84" s="89"/>
      <c r="LI84" s="89"/>
      <c r="LJ84" s="89"/>
      <c r="LK84" s="89"/>
      <c r="LL84" s="89"/>
      <c r="LM84" s="89"/>
      <c r="LN84" s="89"/>
      <c r="LO84" s="89"/>
      <c r="LP84" s="89"/>
      <c r="LQ84" s="89"/>
      <c r="LR84" s="89"/>
      <c r="LS84" s="89"/>
      <c r="LT84" s="89"/>
      <c r="LU84" s="89"/>
      <c r="LV84" s="89"/>
      <c r="LW84" s="89"/>
      <c r="LX84" s="89"/>
      <c r="LY84" s="89"/>
      <c r="LZ84" s="89"/>
      <c r="MA84" s="89"/>
      <c r="MB84" s="89"/>
      <c r="MC84" s="89"/>
      <c r="MD84" s="89"/>
      <c r="ME84" s="89"/>
      <c r="MF84" s="89"/>
      <c r="MG84" s="89"/>
      <c r="MH84" s="89"/>
      <c r="MI84" s="89"/>
      <c r="MJ84" s="89"/>
      <c r="MK84" s="89"/>
      <c r="ML84" s="89"/>
      <c r="MM84" s="89"/>
      <c r="MN84" s="89"/>
      <c r="MO84" s="89"/>
      <c r="MP84" s="89"/>
      <c r="MQ84" s="89"/>
      <c r="MR84" s="89"/>
      <c r="MS84" s="89"/>
      <c r="MT84" s="89"/>
      <c r="MU84" s="89"/>
      <c r="MV84" s="89"/>
      <c r="MW84" s="89"/>
      <c r="MX84" s="89"/>
      <c r="MY84" s="89"/>
      <c r="MZ84" s="89"/>
      <c r="NA84" s="89"/>
      <c r="NB84" s="89"/>
      <c r="NC84" s="89"/>
      <c r="ND84" s="89"/>
      <c r="NE84" s="89"/>
      <c r="NF84" s="89"/>
      <c r="NG84" s="89"/>
      <c r="NH84" s="89"/>
      <c r="NI84" s="89"/>
      <c r="NJ84" s="89"/>
      <c r="NK84" s="89"/>
      <c r="NL84" s="89"/>
      <c r="NM84" s="89"/>
      <c r="NN84" s="89"/>
      <c r="NO84" s="89"/>
      <c r="NP84" s="89"/>
      <c r="NQ84" s="89"/>
      <c r="NR84" s="89"/>
      <c r="NS84" s="89"/>
      <c r="NT84" s="89"/>
      <c r="NU84" s="89"/>
      <c r="NV84" s="89"/>
      <c r="NW84" s="89"/>
      <c r="NX84" s="89"/>
      <c r="NY84" s="89"/>
      <c r="NZ84" s="89"/>
      <c r="OA84" s="89"/>
      <c r="OB84" s="89"/>
      <c r="OC84" s="89"/>
      <c r="OD84" s="89"/>
      <c r="OE84" s="89"/>
      <c r="OF84" s="89"/>
      <c r="OG84" s="89"/>
      <c r="OH84" s="89"/>
      <c r="OI84" s="89"/>
      <c r="OJ84" s="89"/>
      <c r="OK84" s="89"/>
      <c r="OL84" s="89"/>
      <c r="OM84" s="89"/>
      <c r="ON84" s="89"/>
      <c r="OO84" s="89"/>
      <c r="OP84" s="89"/>
      <c r="OQ84" s="89"/>
      <c r="OR84" s="89"/>
      <c r="OS84" s="89"/>
      <c r="OT84" s="89"/>
      <c r="OU84" s="89"/>
      <c r="OV84" s="89"/>
      <c r="OW84" s="89"/>
      <c r="OX84" s="89"/>
      <c r="OY84" s="89"/>
      <c r="OZ84" s="89"/>
      <c r="PA84" s="89"/>
      <c r="PB84" s="89"/>
      <c r="PC84" s="89"/>
      <c r="PD84" s="89"/>
      <c r="PE84" s="89"/>
      <c r="PF84" s="89"/>
      <c r="PG84" s="89"/>
      <c r="PH84" s="89"/>
      <c r="PI84" s="89"/>
      <c r="PJ84" s="89"/>
      <c r="PK84" s="89"/>
      <c r="PL84" s="89"/>
      <c r="PM84" s="89"/>
      <c r="PN84" s="89"/>
      <c r="PO84" s="89"/>
      <c r="PP84" s="89"/>
      <c r="PQ84" s="89"/>
      <c r="PR84" s="89"/>
      <c r="PS84" s="89"/>
      <c r="PT84" s="89"/>
      <c r="PU84" s="89"/>
      <c r="PV84" s="89"/>
      <c r="PW84" s="89"/>
      <c r="PX84" s="89"/>
      <c r="PY84" s="89"/>
      <c r="PZ84" s="89"/>
      <c r="QA84" s="89"/>
      <c r="QB84" s="89"/>
      <c r="QC84" s="89"/>
      <c r="QD84" s="89"/>
      <c r="QE84" s="89"/>
      <c r="QF84" s="89"/>
      <c r="QG84" s="89"/>
      <c r="QH84" s="89"/>
      <c r="QI84" s="89"/>
      <c r="QJ84" s="89"/>
      <c r="QK84" s="89"/>
      <c r="QL84" s="89"/>
      <c r="QM84" s="89"/>
      <c r="QN84" s="89"/>
      <c r="QO84" s="89"/>
      <c r="QP84" s="89"/>
      <c r="QQ84" s="89"/>
      <c r="QR84" s="89"/>
      <c r="QS84" s="89"/>
      <c r="QT84" s="89"/>
      <c r="QU84" s="89"/>
      <c r="QV84" s="89"/>
      <c r="QW84" s="89"/>
      <c r="QX84" s="89"/>
      <c r="QY84" s="89"/>
      <c r="QZ84" s="89"/>
      <c r="RA84" s="89"/>
      <c r="RB84" s="89"/>
      <c r="RC84" s="89"/>
      <c r="RD84" s="89"/>
      <c r="RE84" s="89"/>
      <c r="RF84" s="89"/>
      <c r="RG84" s="89"/>
      <c r="RH84" s="89"/>
      <c r="RI84" s="89"/>
      <c r="RJ84" s="89"/>
      <c r="RK84" s="89"/>
      <c r="RL84" s="89"/>
      <c r="RM84" s="89"/>
      <c r="RN84" s="89"/>
      <c r="RO84" s="89"/>
      <c r="RP84" s="89"/>
      <c r="RQ84" s="89"/>
      <c r="RR84" s="89"/>
      <c r="RS84" s="89"/>
      <c r="RT84" s="89"/>
      <c r="RU84" s="89"/>
      <c r="RV84" s="89"/>
      <c r="RW84" s="89"/>
      <c r="RX84" s="89"/>
      <c r="RY84" s="89"/>
      <c r="RZ84" s="89"/>
      <c r="SA84" s="89"/>
      <c r="SB84" s="89"/>
      <c r="SC84" s="89"/>
      <c r="SD84" s="89"/>
      <c r="SE84" s="89"/>
      <c r="SF84" s="89"/>
      <c r="SG84" s="89"/>
      <c r="SH84" s="89"/>
      <c r="SI84" s="89"/>
      <c r="SJ84" s="89"/>
      <c r="SK84" s="89"/>
      <c r="SL84" s="89"/>
      <c r="SM84" s="89"/>
      <c r="SN84" s="89"/>
      <c r="SO84" s="89"/>
      <c r="SP84" s="89"/>
      <c r="SQ84" s="89"/>
      <c r="SR84" s="89"/>
      <c r="SS84" s="89"/>
      <c r="ST84" s="89"/>
      <c r="SU84" s="89"/>
      <c r="SV84" s="89"/>
      <c r="SW84" s="89"/>
      <c r="SX84" s="89"/>
      <c r="SY84" s="89"/>
      <c r="SZ84" s="89"/>
      <c r="TA84" s="89"/>
      <c r="TB84" s="89"/>
      <c r="TC84" s="89"/>
      <c r="TD84" s="89"/>
      <c r="TE84" s="89"/>
      <c r="TF84" s="89"/>
      <c r="TG84" s="89"/>
      <c r="TH84" s="89"/>
      <c r="TI84" s="89"/>
      <c r="TJ84" s="89"/>
      <c r="TK84" s="89"/>
      <c r="TL84" s="89"/>
      <c r="TM84" s="89"/>
      <c r="TN84" s="89"/>
      <c r="TO84" s="89"/>
      <c r="TP84" s="89"/>
      <c r="TQ84" s="89"/>
      <c r="TR84" s="89"/>
      <c r="TS84" s="89"/>
      <c r="TT84" s="89"/>
      <c r="TU84" s="89"/>
      <c r="TV84" s="89"/>
      <c r="TW84" s="89"/>
      <c r="TX84" s="89"/>
      <c r="TY84" s="89"/>
      <c r="TZ84" s="89"/>
      <c r="UA84" s="89"/>
      <c r="UB84" s="89"/>
      <c r="UC84" s="89"/>
      <c r="UD84" s="89"/>
      <c r="UE84" s="89"/>
      <c r="UF84" s="89"/>
      <c r="UG84" s="89"/>
      <c r="UH84" s="89"/>
      <c r="UI84" s="89"/>
      <c r="UJ84" s="89"/>
      <c r="UK84" s="89"/>
      <c r="UL84" s="89"/>
      <c r="UM84" s="89"/>
      <c r="UN84" s="89"/>
      <c r="UO84" s="89"/>
      <c r="UP84" s="89"/>
      <c r="UQ84" s="89"/>
      <c r="UR84" s="89"/>
      <c r="US84" s="89"/>
      <c r="UT84" s="89"/>
      <c r="UU84" s="89"/>
      <c r="UV84" s="89"/>
      <c r="UW84" s="89"/>
      <c r="UX84" s="89"/>
      <c r="UY84" s="89"/>
      <c r="UZ84" s="89"/>
      <c r="VA84" s="89"/>
      <c r="VB84" s="89"/>
      <c r="VC84" s="89"/>
      <c r="VD84" s="89"/>
      <c r="VE84" s="89"/>
      <c r="VF84" s="89"/>
      <c r="VG84" s="89"/>
      <c r="VH84" s="89"/>
      <c r="VI84" s="89"/>
      <c r="VJ84" s="89"/>
      <c r="VK84" s="89"/>
      <c r="VL84" s="89"/>
      <c r="VM84" s="89"/>
      <c r="VN84" s="89"/>
      <c r="VO84" s="89"/>
      <c r="VP84" s="89"/>
      <c r="VQ84" s="89"/>
      <c r="VR84" s="89"/>
      <c r="VS84" s="89"/>
      <c r="VT84" s="89"/>
      <c r="VU84" s="89"/>
      <c r="VV84" s="89"/>
      <c r="VW84" s="89"/>
      <c r="VX84" s="89"/>
      <c r="VY84" s="89"/>
      <c r="VZ84" s="89"/>
      <c r="WA84" s="89"/>
      <c r="WB84" s="89"/>
      <c r="WC84" s="89"/>
      <c r="WD84" s="89"/>
      <c r="WE84" s="89"/>
      <c r="WF84" s="89"/>
      <c r="WG84" s="89"/>
      <c r="WH84" s="89"/>
      <c r="WI84" s="89"/>
      <c r="WJ84" s="89"/>
      <c r="WK84" s="89"/>
      <c r="WL84" s="89"/>
      <c r="WM84" s="89"/>
      <c r="WN84" s="89"/>
      <c r="WO84" s="89"/>
      <c r="WP84" s="89"/>
      <c r="WQ84" s="89"/>
      <c r="WR84" s="89"/>
      <c r="WS84" s="89"/>
      <c r="WT84" s="89"/>
      <c r="WU84" s="89"/>
      <c r="WV84" s="89"/>
      <c r="WW84" s="89"/>
      <c r="WX84" s="89"/>
      <c r="WY84" s="89"/>
      <c r="WZ84" s="89"/>
      <c r="XA84" s="89"/>
      <c r="XB84" s="89"/>
      <c r="XC84" s="89"/>
      <c r="XD84" s="89"/>
      <c r="XE84" s="89"/>
      <c r="XF84" s="89"/>
      <c r="XG84" s="89"/>
      <c r="XH84" s="89"/>
      <c r="XI84" s="89"/>
      <c r="XJ84" s="89"/>
      <c r="XK84" s="89"/>
      <c r="XL84" s="89"/>
      <c r="XM84" s="89"/>
      <c r="XN84" s="89"/>
      <c r="XO84" s="89"/>
      <c r="XP84" s="89"/>
      <c r="XQ84" s="89"/>
      <c r="XR84" s="89"/>
      <c r="XS84" s="89"/>
      <c r="XT84" s="89"/>
      <c r="XU84" s="89"/>
      <c r="XV84" s="89"/>
      <c r="XW84" s="89"/>
      <c r="XX84" s="89"/>
      <c r="XY84" s="89"/>
      <c r="XZ84" s="89"/>
      <c r="YA84" s="89"/>
      <c r="YB84" s="89"/>
      <c r="YC84" s="89"/>
      <c r="YD84" s="89"/>
      <c r="YE84" s="89"/>
      <c r="YF84" s="89"/>
      <c r="YG84" s="89"/>
      <c r="YH84" s="89"/>
      <c r="YI84" s="89"/>
      <c r="YJ84" s="89"/>
      <c r="YK84" s="89"/>
      <c r="YL84" s="89"/>
      <c r="YM84" s="89"/>
      <c r="YN84" s="89"/>
      <c r="YO84" s="89"/>
      <c r="YP84" s="89"/>
      <c r="YQ84" s="89"/>
      <c r="YR84" s="89"/>
      <c r="YS84" s="89"/>
      <c r="YT84" s="89"/>
      <c r="YU84" s="89"/>
      <c r="YV84" s="89"/>
      <c r="YW84" s="89"/>
      <c r="YX84" s="89"/>
      <c r="YY84" s="89"/>
      <c r="YZ84" s="89"/>
      <c r="ZA84" s="89"/>
      <c r="ZB84" s="89"/>
      <c r="ZC84" s="89"/>
      <c r="ZD84" s="89"/>
      <c r="ZE84" s="89"/>
      <c r="ZF84" s="89"/>
      <c r="ZG84" s="89"/>
      <c r="ZH84" s="89"/>
      <c r="ZI84" s="89"/>
      <c r="ZJ84" s="89"/>
      <c r="ZK84" s="89"/>
      <c r="ZL84" s="89"/>
      <c r="ZM84" s="89"/>
      <c r="ZN84" s="89"/>
      <c r="ZO84" s="89"/>
      <c r="ZP84" s="89"/>
      <c r="ZQ84" s="89"/>
      <c r="ZR84" s="89"/>
      <c r="ZS84" s="89"/>
      <c r="ZT84" s="89"/>
      <c r="ZU84" s="89"/>
      <c r="ZV84" s="89"/>
      <c r="ZW84" s="89"/>
      <c r="ZX84" s="89"/>
      <c r="ZY84" s="89"/>
      <c r="ZZ84" s="89"/>
      <c r="AAA84" s="89"/>
      <c r="AAB84" s="89"/>
      <c r="AAC84" s="89"/>
      <c r="AAD84" s="89"/>
      <c r="AAE84" s="89"/>
      <c r="AAF84" s="89"/>
      <c r="AAG84" s="89"/>
      <c r="AAH84" s="89"/>
      <c r="AAI84" s="89"/>
      <c r="AAJ84" s="89"/>
      <c r="AAK84" s="89"/>
      <c r="AAL84" s="89"/>
      <c r="AAM84" s="89"/>
      <c r="AAN84" s="89"/>
      <c r="AAO84" s="89"/>
      <c r="AAP84" s="89"/>
      <c r="AAQ84" s="89"/>
      <c r="AAR84" s="89"/>
      <c r="AAS84" s="89"/>
      <c r="AAT84" s="89"/>
      <c r="AAU84" s="89"/>
      <c r="AAV84" s="89"/>
      <c r="AAW84" s="89"/>
      <c r="AAX84" s="89"/>
      <c r="AAY84" s="89"/>
      <c r="AAZ84" s="89"/>
      <c r="ABA84" s="89"/>
      <c r="ABB84" s="89"/>
      <c r="ABC84" s="89"/>
      <c r="ABD84" s="89"/>
      <c r="ABE84" s="89"/>
      <c r="ABF84" s="89"/>
      <c r="ABG84" s="89"/>
      <c r="ABH84" s="89"/>
      <c r="ABI84" s="89"/>
      <c r="ABJ84" s="89"/>
      <c r="ABK84" s="89"/>
      <c r="ABL84" s="89"/>
      <c r="ABM84" s="89"/>
      <c r="ABN84" s="89"/>
      <c r="ABO84" s="89"/>
      <c r="ABP84" s="89"/>
      <c r="ABQ84" s="89"/>
      <c r="ABR84" s="89"/>
      <c r="ABS84" s="89"/>
      <c r="ABT84" s="89"/>
      <c r="ABU84" s="89"/>
      <c r="ABV84" s="89"/>
      <c r="ABW84" s="89"/>
      <c r="ABX84" s="89"/>
      <c r="ABY84" s="89"/>
      <c r="ABZ84" s="89"/>
      <c r="ACA84" s="89"/>
      <c r="ACB84" s="89"/>
      <c r="ACC84" s="89"/>
      <c r="ACD84" s="89"/>
      <c r="ACE84" s="89"/>
      <c r="ACF84" s="89"/>
      <c r="ACG84" s="89"/>
      <c r="ACH84" s="89"/>
      <c r="ACI84" s="89"/>
      <c r="ACJ84" s="89"/>
      <c r="ACK84" s="89"/>
      <c r="ACL84" s="89"/>
      <c r="ACM84" s="89"/>
      <c r="ACN84" s="89"/>
      <c r="ACO84" s="89"/>
      <c r="ACP84" s="89"/>
      <c r="ACQ84" s="89"/>
      <c r="ACR84" s="89"/>
      <c r="ACS84" s="89"/>
      <c r="ACT84" s="89"/>
      <c r="ACU84" s="89"/>
      <c r="ACV84" s="89"/>
      <c r="ACW84" s="89"/>
      <c r="ACX84" s="89"/>
      <c r="ACY84" s="89"/>
      <c r="ACZ84" s="89"/>
      <c r="ADA84" s="89"/>
      <c r="ADB84" s="89"/>
      <c r="ADC84" s="89"/>
      <c r="ADD84" s="89"/>
      <c r="ADE84" s="89"/>
      <c r="ADF84" s="89"/>
      <c r="ADG84" s="89"/>
      <c r="ADH84" s="89"/>
      <c r="ADI84" s="89"/>
      <c r="ADJ84" s="89"/>
      <c r="ADK84" s="89"/>
      <c r="ADL84" s="89"/>
      <c r="ADM84" s="89"/>
      <c r="ADN84" s="89"/>
      <c r="ADO84" s="89"/>
      <c r="ADP84" s="89"/>
      <c r="ADQ84" s="89"/>
      <c r="ADR84" s="89"/>
      <c r="ADS84" s="89"/>
      <c r="ADT84" s="89"/>
      <c r="ADU84" s="89"/>
      <c r="ADV84" s="89"/>
      <c r="ADW84" s="89"/>
      <c r="ADX84" s="89"/>
      <c r="ADY84" s="89"/>
      <c r="ADZ84" s="89"/>
      <c r="AEA84" s="89"/>
      <c r="AEB84" s="89"/>
      <c r="AEC84" s="89"/>
      <c r="AED84" s="89"/>
      <c r="AEE84" s="89"/>
      <c r="AEF84" s="89"/>
      <c r="AEG84" s="89"/>
      <c r="AEH84" s="89"/>
      <c r="AEI84" s="89"/>
      <c r="AEJ84" s="89"/>
      <c r="AEK84" s="89"/>
      <c r="AEL84" s="89"/>
      <c r="AEM84" s="89"/>
      <c r="AEN84" s="89"/>
      <c r="AEO84" s="89"/>
      <c r="AEP84" s="89"/>
      <c r="AEQ84" s="89"/>
      <c r="AER84" s="89"/>
      <c r="AES84" s="89"/>
      <c r="AET84" s="89"/>
      <c r="AEU84" s="89"/>
      <c r="AEV84" s="89"/>
      <c r="AEW84" s="89"/>
      <c r="AEX84" s="89"/>
      <c r="AEY84" s="89"/>
      <c r="AEZ84" s="89"/>
      <c r="AFA84" s="89"/>
      <c r="AFB84" s="89"/>
      <c r="AFC84" s="89"/>
      <c r="AFD84" s="89"/>
      <c r="AFE84" s="89"/>
      <c r="AFF84" s="89"/>
      <c r="AFG84" s="89"/>
      <c r="AFH84" s="89"/>
      <c r="AFI84" s="89"/>
      <c r="AFJ84" s="89"/>
      <c r="AFK84" s="89"/>
      <c r="AFL84" s="89"/>
      <c r="AFM84" s="89"/>
      <c r="AFN84" s="89"/>
      <c r="AFO84" s="89"/>
      <c r="AFP84" s="89"/>
      <c r="AFQ84" s="89"/>
      <c r="AFR84" s="89"/>
      <c r="AFS84" s="89"/>
      <c r="AFT84" s="89"/>
      <c r="AFU84" s="89"/>
      <c r="AFV84" s="89"/>
      <c r="AFW84" s="89"/>
      <c r="AFX84" s="89"/>
      <c r="AFY84" s="89"/>
      <c r="AFZ84" s="89"/>
      <c r="AGA84" s="89"/>
      <c r="AGB84" s="89"/>
      <c r="AGC84" s="89"/>
      <c r="AGD84" s="89"/>
      <c r="AGE84" s="89"/>
      <c r="AGF84" s="89"/>
      <c r="AGG84" s="89"/>
      <c r="AGH84" s="89"/>
      <c r="AGI84" s="89"/>
      <c r="AGJ84" s="89"/>
      <c r="AGK84" s="89"/>
      <c r="AGL84" s="89"/>
      <c r="AGM84" s="89"/>
      <c r="AGN84" s="89"/>
      <c r="AGO84" s="89"/>
      <c r="AGP84" s="89"/>
      <c r="AGQ84" s="89"/>
      <c r="AGR84" s="89"/>
      <c r="AGS84" s="89"/>
      <c r="AGT84" s="89"/>
      <c r="AGU84" s="89"/>
      <c r="AGV84" s="89"/>
      <c r="AGW84" s="89"/>
      <c r="AGX84" s="89"/>
      <c r="AGY84" s="89"/>
      <c r="AGZ84" s="89"/>
      <c r="AHA84" s="89"/>
      <c r="AHB84" s="89"/>
      <c r="AHC84" s="89"/>
      <c r="AHD84" s="89"/>
      <c r="AHE84" s="89"/>
      <c r="AHF84" s="89"/>
      <c r="AHG84" s="89"/>
      <c r="AHH84" s="89"/>
      <c r="AHI84" s="89"/>
      <c r="AHJ84" s="89"/>
      <c r="AHK84" s="89"/>
      <c r="AHL84" s="89"/>
      <c r="AHM84" s="89"/>
      <c r="AHN84" s="89"/>
      <c r="AHO84" s="89"/>
      <c r="AHP84" s="89"/>
      <c r="AHQ84" s="89"/>
      <c r="AHR84" s="89"/>
      <c r="AHS84" s="89"/>
      <c r="AHT84" s="89"/>
      <c r="AHU84" s="89"/>
      <c r="AHV84" s="89"/>
      <c r="AHW84" s="89"/>
      <c r="AHX84" s="89"/>
      <c r="AHY84" s="89"/>
      <c r="AHZ84" s="89"/>
      <c r="AIA84" s="89"/>
      <c r="AIB84" s="89"/>
      <c r="AIC84" s="89"/>
      <c r="AID84" s="89"/>
      <c r="AIE84" s="89"/>
      <c r="AIF84" s="89"/>
      <c r="AIG84" s="89"/>
      <c r="AIH84" s="89"/>
      <c r="AII84" s="89"/>
      <c r="AIJ84" s="89"/>
      <c r="AIK84" s="89"/>
      <c r="AIL84" s="89"/>
      <c r="AIM84" s="89"/>
      <c r="AIN84" s="89"/>
      <c r="AIO84" s="89"/>
      <c r="AIP84" s="89"/>
      <c r="AIQ84" s="89"/>
      <c r="AIR84" s="89"/>
      <c r="AIS84" s="89"/>
      <c r="AIT84" s="89"/>
      <c r="AIU84" s="89"/>
      <c r="AIV84" s="89"/>
      <c r="AIW84" s="89"/>
      <c r="AIX84" s="89"/>
      <c r="AIY84" s="89"/>
      <c r="AIZ84" s="89"/>
      <c r="AJA84" s="89"/>
      <c r="AJB84" s="89"/>
      <c r="AJC84" s="89"/>
      <c r="AJD84" s="89"/>
      <c r="AJE84" s="89"/>
      <c r="AJF84" s="89"/>
      <c r="AJG84" s="89"/>
      <c r="AJH84" s="89"/>
      <c r="AJI84" s="89"/>
      <c r="AJJ84" s="89"/>
      <c r="AJK84" s="89"/>
      <c r="AJL84" s="89"/>
      <c r="AJM84" s="89"/>
      <c r="AJN84" s="89"/>
      <c r="AJO84" s="89"/>
      <c r="AJP84" s="89"/>
      <c r="AJQ84" s="89"/>
      <c r="AJR84" s="89"/>
      <c r="AJS84" s="89"/>
      <c r="AJT84" s="89"/>
      <c r="AJU84" s="89"/>
      <c r="AJV84" s="89"/>
      <c r="AJW84" s="89"/>
      <c r="AJX84" s="89"/>
      <c r="AJY84" s="89"/>
      <c r="AJZ84" s="89"/>
      <c r="AKA84" s="89"/>
      <c r="AKB84" s="89"/>
      <c r="AKC84" s="89"/>
      <c r="AKD84" s="89"/>
      <c r="AKE84" s="89"/>
      <c r="AKF84" s="89"/>
      <c r="AKG84" s="89"/>
      <c r="AKH84" s="89"/>
      <c r="AKI84" s="89"/>
      <c r="AKJ84" s="89"/>
      <c r="AKK84" s="89"/>
      <c r="AKL84" s="89"/>
      <c r="AKM84" s="89"/>
      <c r="AKN84" s="89"/>
      <c r="AKO84" s="89"/>
      <c r="AKP84" s="89"/>
      <c r="AKQ84" s="89"/>
      <c r="AKR84" s="89"/>
      <c r="AKS84" s="89"/>
      <c r="AKT84" s="89"/>
      <c r="AKU84" s="89"/>
      <c r="AKV84" s="89"/>
      <c r="AKW84" s="89"/>
      <c r="AKX84" s="89"/>
      <c r="AKY84" s="89"/>
      <c r="AKZ84" s="89"/>
      <c r="ALA84" s="89"/>
      <c r="ALB84" s="89"/>
      <c r="ALC84" s="89"/>
      <c r="ALD84" s="89"/>
      <c r="ALE84" s="89"/>
      <c r="ALF84" s="89"/>
      <c r="ALG84" s="89"/>
      <c r="ALH84" s="89"/>
      <c r="ALI84" s="89"/>
      <c r="ALJ84" s="89"/>
      <c r="ALK84" s="89"/>
      <c r="ALL84" s="89"/>
      <c r="ALM84" s="89"/>
      <c r="ALN84" s="89"/>
      <c r="ALO84" s="89"/>
      <c r="ALP84" s="89"/>
      <c r="ALQ84" s="89"/>
      <c r="ALR84" s="89"/>
      <c r="ALS84" s="89"/>
      <c r="ALT84" s="89"/>
      <c r="ALU84" s="89"/>
      <c r="ALV84" s="89"/>
      <c r="ALW84" s="89"/>
    </row>
    <row r="85" spans="1:1011" ht="14.25"/>
    <row r="86" spans="1:1011" ht="14.25">
      <c r="A86" s="87"/>
      <c r="B86" s="89"/>
      <c r="C86" s="89"/>
      <c r="D86" s="89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89"/>
      <c r="AR86" s="89"/>
      <c r="AS86" s="89"/>
      <c r="AT86" s="89"/>
      <c r="AU86" s="89"/>
      <c r="AV86" s="89"/>
      <c r="AW86" s="89"/>
      <c r="AX86" s="89"/>
      <c r="AY86" s="89"/>
      <c r="AZ86" s="89"/>
      <c r="BA86" s="89"/>
      <c r="BB86" s="89"/>
      <c r="BC86" s="89"/>
      <c r="BD86" s="89"/>
      <c r="BE86" s="89"/>
      <c r="BF86" s="89"/>
      <c r="BG86" s="89"/>
      <c r="BH86" s="89"/>
      <c r="BI86" s="89"/>
      <c r="BJ86" s="89"/>
      <c r="BK86" s="89"/>
      <c r="BL86" s="89"/>
      <c r="BM86" s="89"/>
      <c r="BN86" s="89"/>
      <c r="BO86" s="89"/>
      <c r="BP86" s="89"/>
      <c r="BQ86" s="89"/>
      <c r="BR86" s="89"/>
      <c r="BS86" s="89"/>
      <c r="BT86" s="89"/>
      <c r="BU86" s="89"/>
      <c r="BV86" s="89"/>
      <c r="BW86" s="89"/>
      <c r="BX86" s="89"/>
      <c r="BY86" s="89"/>
      <c r="BZ86" s="89"/>
      <c r="CA86" s="89"/>
      <c r="CB86" s="89"/>
      <c r="CC86" s="89"/>
      <c r="CD86" s="89"/>
      <c r="CE86" s="89"/>
      <c r="CF86" s="89"/>
      <c r="CG86" s="89"/>
      <c r="CH86" s="89"/>
      <c r="CI86" s="89"/>
      <c r="CJ86" s="89"/>
      <c r="CK86" s="89"/>
      <c r="CL86" s="89"/>
      <c r="CM86" s="89"/>
      <c r="CN86" s="89"/>
      <c r="CO86" s="89"/>
      <c r="CP86" s="89"/>
      <c r="CQ86" s="89"/>
      <c r="CR86" s="89"/>
      <c r="CS86" s="89"/>
      <c r="CT86" s="89"/>
      <c r="CU86" s="89"/>
      <c r="CV86" s="89"/>
      <c r="CW86" s="89"/>
      <c r="CX86" s="89"/>
      <c r="CY86" s="89"/>
      <c r="CZ86" s="89"/>
      <c r="DA86" s="89"/>
      <c r="DB86" s="89"/>
      <c r="DC86" s="89"/>
      <c r="DD86" s="89"/>
      <c r="DE86" s="89"/>
      <c r="DF86" s="89"/>
      <c r="DG86" s="89"/>
      <c r="DH86" s="89"/>
      <c r="DI86" s="89"/>
      <c r="DJ86" s="89"/>
      <c r="DK86" s="89"/>
      <c r="DL86" s="89"/>
      <c r="DM86" s="89"/>
      <c r="DN86" s="89"/>
      <c r="DO86" s="89"/>
      <c r="DP86" s="89"/>
      <c r="DQ86" s="89"/>
      <c r="DR86" s="89"/>
      <c r="DS86" s="89"/>
      <c r="DT86" s="89"/>
      <c r="DU86" s="89"/>
      <c r="DV86" s="89"/>
      <c r="DW86" s="89"/>
      <c r="DX86" s="89"/>
      <c r="DY86" s="89"/>
      <c r="DZ86" s="89"/>
      <c r="EA86" s="89"/>
      <c r="EB86" s="89"/>
      <c r="EC86" s="89"/>
      <c r="ED86" s="89"/>
      <c r="EE86" s="89"/>
      <c r="EF86" s="89"/>
      <c r="EG86" s="89"/>
      <c r="EH86" s="89"/>
      <c r="EI86" s="89"/>
      <c r="EJ86" s="89"/>
      <c r="EK86" s="89"/>
      <c r="EL86" s="89"/>
      <c r="EM86" s="89"/>
      <c r="EN86" s="89"/>
      <c r="EO86" s="89"/>
      <c r="EP86" s="89"/>
      <c r="EQ86" s="89"/>
      <c r="ER86" s="89"/>
      <c r="ES86" s="89"/>
      <c r="ET86" s="89"/>
      <c r="EU86" s="89"/>
      <c r="EV86" s="89"/>
      <c r="EW86" s="89"/>
      <c r="EX86" s="89"/>
      <c r="EY86" s="89"/>
      <c r="EZ86" s="89"/>
      <c r="FA86" s="89"/>
      <c r="FB86" s="89"/>
      <c r="FC86" s="89"/>
      <c r="FD86" s="89"/>
      <c r="FE86" s="89"/>
      <c r="FF86" s="89"/>
      <c r="FG86" s="89"/>
      <c r="FH86" s="89"/>
      <c r="FI86" s="89"/>
      <c r="FJ86" s="89"/>
      <c r="FK86" s="89"/>
      <c r="FL86" s="89"/>
      <c r="FM86" s="89"/>
      <c r="FN86" s="89"/>
      <c r="FO86" s="89"/>
      <c r="FP86" s="89"/>
      <c r="FQ86" s="89"/>
      <c r="FR86" s="89"/>
      <c r="FS86" s="89"/>
      <c r="FT86" s="89"/>
      <c r="FU86" s="89"/>
      <c r="FV86" s="89"/>
      <c r="FW86" s="89"/>
      <c r="FX86" s="89"/>
      <c r="FY86" s="89"/>
      <c r="FZ86" s="89"/>
      <c r="GA86" s="89"/>
      <c r="GB86" s="89"/>
      <c r="GC86" s="89"/>
      <c r="GD86" s="89"/>
      <c r="GE86" s="89"/>
      <c r="GF86" s="89"/>
      <c r="GG86" s="89"/>
      <c r="GH86" s="89"/>
      <c r="GI86" s="89"/>
      <c r="GJ86" s="89"/>
      <c r="GK86" s="89"/>
      <c r="GL86" s="89"/>
      <c r="GM86" s="89"/>
      <c r="GN86" s="89"/>
      <c r="GO86" s="89"/>
      <c r="GP86" s="89"/>
      <c r="GQ86" s="89"/>
      <c r="GR86" s="89"/>
      <c r="GS86" s="89"/>
      <c r="GT86" s="89"/>
      <c r="GU86" s="89"/>
      <c r="GV86" s="89"/>
      <c r="GW86" s="89"/>
      <c r="GX86" s="89"/>
      <c r="GY86" s="89"/>
      <c r="GZ86" s="89"/>
      <c r="HA86" s="89"/>
      <c r="HB86" s="89"/>
      <c r="HC86" s="89"/>
      <c r="HD86" s="89"/>
      <c r="HE86" s="89"/>
      <c r="HF86" s="89"/>
      <c r="HG86" s="89"/>
      <c r="HH86" s="89"/>
      <c r="HI86" s="89"/>
      <c r="HJ86" s="89"/>
      <c r="HK86" s="89"/>
      <c r="HL86" s="89"/>
      <c r="HM86" s="89"/>
      <c r="HN86" s="89"/>
      <c r="HO86" s="89"/>
      <c r="HP86" s="89"/>
      <c r="HQ86" s="89"/>
      <c r="HR86" s="89"/>
      <c r="HS86" s="89"/>
      <c r="HT86" s="89"/>
      <c r="HU86" s="89"/>
      <c r="HV86" s="89"/>
      <c r="HW86" s="89"/>
      <c r="HX86" s="89"/>
      <c r="HY86" s="89"/>
      <c r="HZ86" s="89"/>
      <c r="IA86" s="89"/>
      <c r="IB86" s="89"/>
      <c r="IC86" s="89"/>
      <c r="ID86" s="89"/>
      <c r="IE86" s="89"/>
      <c r="IF86" s="89"/>
      <c r="IG86" s="89"/>
      <c r="IH86" s="89"/>
      <c r="II86" s="89"/>
      <c r="IJ86" s="89"/>
      <c r="IK86" s="89"/>
      <c r="IL86" s="89"/>
      <c r="IM86" s="89"/>
      <c r="IN86" s="89"/>
      <c r="IO86" s="89"/>
      <c r="IP86" s="89"/>
      <c r="IQ86" s="89"/>
      <c r="IR86" s="89"/>
      <c r="IS86" s="89"/>
      <c r="IT86" s="89"/>
      <c r="IU86" s="89"/>
      <c r="IV86" s="89"/>
      <c r="IW86" s="89"/>
      <c r="IX86" s="89"/>
      <c r="IY86" s="89"/>
      <c r="IZ86" s="89"/>
      <c r="JA86" s="89"/>
      <c r="JB86" s="89"/>
      <c r="JC86" s="89"/>
      <c r="JD86" s="89"/>
      <c r="JE86" s="89"/>
      <c r="JF86" s="89"/>
      <c r="JG86" s="89"/>
      <c r="JH86" s="89"/>
      <c r="JI86" s="89"/>
      <c r="JJ86" s="89"/>
      <c r="JK86" s="89"/>
      <c r="JL86" s="89"/>
      <c r="JM86" s="89"/>
      <c r="JN86" s="89"/>
      <c r="JO86" s="89"/>
      <c r="JP86" s="89"/>
      <c r="JQ86" s="89"/>
      <c r="JR86" s="89"/>
      <c r="JS86" s="89"/>
      <c r="JT86" s="89"/>
      <c r="JU86" s="89"/>
      <c r="JV86" s="89"/>
      <c r="JW86" s="89"/>
      <c r="JX86" s="89"/>
      <c r="JY86" s="89"/>
      <c r="JZ86" s="89"/>
      <c r="KA86" s="89"/>
      <c r="KB86" s="89"/>
      <c r="KC86" s="89"/>
      <c r="KD86" s="89"/>
      <c r="KE86" s="89"/>
      <c r="KF86" s="89"/>
      <c r="KG86" s="89"/>
      <c r="KH86" s="89"/>
      <c r="KI86" s="89"/>
      <c r="KJ86" s="89"/>
      <c r="KK86" s="89"/>
      <c r="KL86" s="89"/>
      <c r="KM86" s="89"/>
      <c r="KN86" s="89"/>
      <c r="KO86" s="89"/>
      <c r="KP86" s="89"/>
      <c r="KQ86" s="89"/>
      <c r="KR86" s="89"/>
      <c r="KS86" s="89"/>
      <c r="KT86" s="89"/>
      <c r="KU86" s="89"/>
      <c r="KV86" s="89"/>
      <c r="KW86" s="89"/>
      <c r="KX86" s="89"/>
      <c r="KY86" s="89"/>
      <c r="KZ86" s="89"/>
      <c r="LA86" s="89"/>
      <c r="LB86" s="89"/>
      <c r="LC86" s="89"/>
      <c r="LD86" s="89"/>
      <c r="LE86" s="89"/>
      <c r="LF86" s="89"/>
      <c r="LG86" s="89"/>
      <c r="LH86" s="89"/>
      <c r="LI86" s="89"/>
      <c r="LJ86" s="89"/>
      <c r="LK86" s="89"/>
      <c r="LL86" s="89"/>
      <c r="LM86" s="89"/>
      <c r="LN86" s="89"/>
      <c r="LO86" s="89"/>
      <c r="LP86" s="89"/>
      <c r="LQ86" s="89"/>
      <c r="LR86" s="89"/>
      <c r="LS86" s="89"/>
      <c r="LT86" s="89"/>
      <c r="LU86" s="89"/>
      <c r="LV86" s="89"/>
      <c r="LW86" s="89"/>
      <c r="LX86" s="89"/>
      <c r="LY86" s="89"/>
      <c r="LZ86" s="89"/>
      <c r="MA86" s="89"/>
      <c r="MB86" s="89"/>
      <c r="MC86" s="89"/>
      <c r="MD86" s="89"/>
      <c r="ME86" s="89"/>
      <c r="MF86" s="89"/>
      <c r="MG86" s="89"/>
      <c r="MH86" s="89"/>
      <c r="MI86" s="89"/>
      <c r="MJ86" s="89"/>
      <c r="MK86" s="89"/>
      <c r="ML86" s="89"/>
      <c r="MM86" s="89"/>
      <c r="MN86" s="89"/>
      <c r="MO86" s="89"/>
      <c r="MP86" s="89"/>
      <c r="MQ86" s="89"/>
      <c r="MR86" s="89"/>
      <c r="MS86" s="89"/>
      <c r="MT86" s="89"/>
      <c r="MU86" s="89"/>
      <c r="MV86" s="89"/>
      <c r="MW86" s="89"/>
      <c r="MX86" s="89"/>
      <c r="MY86" s="89"/>
      <c r="MZ86" s="89"/>
      <c r="NA86" s="89"/>
      <c r="NB86" s="89"/>
      <c r="NC86" s="89"/>
      <c r="ND86" s="89"/>
      <c r="NE86" s="89"/>
      <c r="NF86" s="89"/>
      <c r="NG86" s="89"/>
      <c r="NH86" s="89"/>
      <c r="NI86" s="89"/>
      <c r="NJ86" s="89"/>
      <c r="NK86" s="89"/>
      <c r="NL86" s="89"/>
      <c r="NM86" s="89"/>
      <c r="NN86" s="89"/>
      <c r="NO86" s="89"/>
      <c r="NP86" s="89"/>
      <c r="NQ86" s="89"/>
      <c r="NR86" s="89"/>
      <c r="NS86" s="89"/>
      <c r="NT86" s="89"/>
      <c r="NU86" s="89"/>
      <c r="NV86" s="89"/>
      <c r="NW86" s="89"/>
      <c r="NX86" s="89"/>
      <c r="NY86" s="89"/>
      <c r="NZ86" s="89"/>
      <c r="OA86" s="89"/>
      <c r="OB86" s="89"/>
      <c r="OC86" s="89"/>
      <c r="OD86" s="89"/>
      <c r="OE86" s="89"/>
      <c r="OF86" s="89"/>
      <c r="OG86" s="89"/>
      <c r="OH86" s="89"/>
      <c r="OI86" s="89"/>
      <c r="OJ86" s="89"/>
      <c r="OK86" s="89"/>
      <c r="OL86" s="89"/>
      <c r="OM86" s="89"/>
      <c r="ON86" s="89"/>
      <c r="OO86" s="89"/>
      <c r="OP86" s="89"/>
      <c r="OQ86" s="89"/>
      <c r="OR86" s="89"/>
      <c r="OS86" s="89"/>
      <c r="OT86" s="89"/>
      <c r="OU86" s="89"/>
      <c r="OV86" s="89"/>
      <c r="OW86" s="89"/>
      <c r="OX86" s="89"/>
      <c r="OY86" s="89"/>
      <c r="OZ86" s="89"/>
      <c r="PA86" s="89"/>
      <c r="PB86" s="89"/>
      <c r="PC86" s="89"/>
      <c r="PD86" s="89"/>
      <c r="PE86" s="89"/>
      <c r="PF86" s="89"/>
      <c r="PG86" s="89"/>
      <c r="PH86" s="89"/>
      <c r="PI86" s="89"/>
      <c r="PJ86" s="89"/>
      <c r="PK86" s="89"/>
      <c r="PL86" s="89"/>
      <c r="PM86" s="89"/>
      <c r="PN86" s="89"/>
      <c r="PO86" s="89"/>
      <c r="PP86" s="89"/>
      <c r="PQ86" s="89"/>
      <c r="PR86" s="89"/>
      <c r="PS86" s="89"/>
      <c r="PT86" s="89"/>
      <c r="PU86" s="89"/>
      <c r="PV86" s="89"/>
      <c r="PW86" s="89"/>
      <c r="PX86" s="89"/>
      <c r="PY86" s="89"/>
      <c r="PZ86" s="89"/>
      <c r="QA86" s="89"/>
      <c r="QB86" s="89"/>
      <c r="QC86" s="89"/>
      <c r="QD86" s="89"/>
      <c r="QE86" s="89"/>
      <c r="QF86" s="89"/>
      <c r="QG86" s="89"/>
      <c r="QH86" s="89"/>
      <c r="QI86" s="89"/>
      <c r="QJ86" s="89"/>
      <c r="QK86" s="89"/>
      <c r="QL86" s="89"/>
      <c r="QM86" s="89"/>
      <c r="QN86" s="89"/>
      <c r="QO86" s="89"/>
      <c r="QP86" s="89"/>
      <c r="QQ86" s="89"/>
      <c r="QR86" s="89"/>
      <c r="QS86" s="89"/>
      <c r="QT86" s="89"/>
      <c r="QU86" s="89"/>
      <c r="QV86" s="89"/>
      <c r="QW86" s="89"/>
      <c r="QX86" s="89"/>
      <c r="QY86" s="89"/>
      <c r="QZ86" s="89"/>
      <c r="RA86" s="89"/>
      <c r="RB86" s="89"/>
      <c r="RC86" s="89"/>
      <c r="RD86" s="89"/>
      <c r="RE86" s="89"/>
      <c r="RF86" s="89"/>
      <c r="RG86" s="89"/>
      <c r="RH86" s="89"/>
      <c r="RI86" s="89"/>
      <c r="RJ86" s="89"/>
      <c r="RK86" s="89"/>
      <c r="RL86" s="89"/>
      <c r="RM86" s="89"/>
      <c r="RN86" s="89"/>
      <c r="RO86" s="89"/>
      <c r="RP86" s="89"/>
      <c r="RQ86" s="89"/>
      <c r="RR86" s="89"/>
      <c r="RS86" s="89"/>
      <c r="RT86" s="89"/>
      <c r="RU86" s="89"/>
      <c r="RV86" s="89"/>
      <c r="RW86" s="89"/>
      <c r="RX86" s="89"/>
      <c r="RY86" s="89"/>
      <c r="RZ86" s="89"/>
      <c r="SA86" s="89"/>
      <c r="SB86" s="89"/>
      <c r="SC86" s="89"/>
      <c r="SD86" s="89"/>
      <c r="SE86" s="89"/>
      <c r="SF86" s="89"/>
      <c r="SG86" s="89"/>
      <c r="SH86" s="89"/>
      <c r="SI86" s="89"/>
      <c r="SJ86" s="89"/>
      <c r="SK86" s="89"/>
      <c r="SL86" s="89"/>
      <c r="SM86" s="89"/>
      <c r="SN86" s="89"/>
      <c r="SO86" s="89"/>
      <c r="SP86" s="89"/>
      <c r="SQ86" s="89"/>
      <c r="SR86" s="89"/>
      <c r="SS86" s="89"/>
      <c r="ST86" s="89"/>
      <c r="SU86" s="89"/>
      <c r="SV86" s="89"/>
      <c r="SW86" s="89"/>
      <c r="SX86" s="89"/>
      <c r="SY86" s="89"/>
      <c r="SZ86" s="89"/>
      <c r="TA86" s="89"/>
      <c r="TB86" s="89"/>
      <c r="TC86" s="89"/>
      <c r="TD86" s="89"/>
      <c r="TE86" s="89"/>
      <c r="TF86" s="89"/>
      <c r="TG86" s="89"/>
      <c r="TH86" s="89"/>
      <c r="TI86" s="89"/>
      <c r="TJ86" s="89"/>
      <c r="TK86" s="89"/>
      <c r="TL86" s="89"/>
      <c r="TM86" s="89"/>
      <c r="TN86" s="89"/>
      <c r="TO86" s="89"/>
      <c r="TP86" s="89"/>
      <c r="TQ86" s="89"/>
      <c r="TR86" s="89"/>
      <c r="TS86" s="89"/>
      <c r="TT86" s="89"/>
      <c r="TU86" s="89"/>
      <c r="TV86" s="89"/>
      <c r="TW86" s="89"/>
      <c r="TX86" s="89"/>
      <c r="TY86" s="89"/>
      <c r="TZ86" s="89"/>
      <c r="UA86" s="89"/>
      <c r="UB86" s="89"/>
      <c r="UC86" s="89"/>
      <c r="UD86" s="89"/>
      <c r="UE86" s="89"/>
      <c r="UF86" s="89"/>
      <c r="UG86" s="89"/>
      <c r="UH86" s="89"/>
      <c r="UI86" s="89"/>
      <c r="UJ86" s="89"/>
      <c r="UK86" s="89"/>
      <c r="UL86" s="89"/>
      <c r="UM86" s="89"/>
      <c r="UN86" s="89"/>
      <c r="UO86" s="89"/>
      <c r="UP86" s="89"/>
      <c r="UQ86" s="89"/>
      <c r="UR86" s="89"/>
      <c r="US86" s="89"/>
      <c r="UT86" s="89"/>
      <c r="UU86" s="89"/>
      <c r="UV86" s="89"/>
      <c r="UW86" s="89"/>
      <c r="UX86" s="89"/>
      <c r="UY86" s="89"/>
      <c r="UZ86" s="89"/>
      <c r="VA86" s="89"/>
      <c r="VB86" s="89"/>
      <c r="VC86" s="89"/>
      <c r="VD86" s="89"/>
      <c r="VE86" s="89"/>
      <c r="VF86" s="89"/>
      <c r="VG86" s="89"/>
      <c r="VH86" s="89"/>
      <c r="VI86" s="89"/>
      <c r="VJ86" s="89"/>
      <c r="VK86" s="89"/>
      <c r="VL86" s="89"/>
      <c r="VM86" s="89"/>
      <c r="VN86" s="89"/>
      <c r="VO86" s="89"/>
      <c r="VP86" s="89"/>
      <c r="VQ86" s="89"/>
      <c r="VR86" s="89"/>
      <c r="VS86" s="89"/>
      <c r="VT86" s="89"/>
      <c r="VU86" s="89"/>
      <c r="VV86" s="89"/>
      <c r="VW86" s="89"/>
      <c r="VX86" s="89"/>
      <c r="VY86" s="89"/>
      <c r="VZ86" s="89"/>
      <c r="WA86" s="89"/>
      <c r="WB86" s="89"/>
      <c r="WC86" s="89"/>
      <c r="WD86" s="89"/>
      <c r="WE86" s="89"/>
      <c r="WF86" s="89"/>
      <c r="WG86" s="89"/>
      <c r="WH86" s="89"/>
      <c r="WI86" s="89"/>
      <c r="WJ86" s="89"/>
      <c r="WK86" s="89"/>
      <c r="WL86" s="89"/>
      <c r="WM86" s="89"/>
      <c r="WN86" s="89"/>
      <c r="WO86" s="89"/>
      <c r="WP86" s="89"/>
      <c r="WQ86" s="89"/>
      <c r="WR86" s="89"/>
      <c r="WS86" s="89"/>
      <c r="WT86" s="89"/>
      <c r="WU86" s="89"/>
      <c r="WV86" s="89"/>
      <c r="WW86" s="89"/>
      <c r="WX86" s="89"/>
      <c r="WY86" s="89"/>
      <c r="WZ86" s="89"/>
      <c r="XA86" s="89"/>
      <c r="XB86" s="89"/>
      <c r="XC86" s="89"/>
      <c r="XD86" s="89"/>
      <c r="XE86" s="89"/>
      <c r="XF86" s="89"/>
      <c r="XG86" s="89"/>
      <c r="XH86" s="89"/>
      <c r="XI86" s="89"/>
      <c r="XJ86" s="89"/>
      <c r="XK86" s="89"/>
      <c r="XL86" s="89"/>
      <c r="XM86" s="89"/>
      <c r="XN86" s="89"/>
      <c r="XO86" s="89"/>
      <c r="XP86" s="89"/>
      <c r="XQ86" s="89"/>
      <c r="XR86" s="89"/>
      <c r="XS86" s="89"/>
      <c r="XT86" s="89"/>
      <c r="XU86" s="89"/>
      <c r="XV86" s="89"/>
      <c r="XW86" s="89"/>
      <c r="XX86" s="89"/>
      <c r="XY86" s="89"/>
      <c r="XZ86" s="89"/>
      <c r="YA86" s="89"/>
      <c r="YB86" s="89"/>
      <c r="YC86" s="89"/>
      <c r="YD86" s="89"/>
      <c r="YE86" s="89"/>
      <c r="YF86" s="89"/>
      <c r="YG86" s="89"/>
      <c r="YH86" s="89"/>
      <c r="YI86" s="89"/>
      <c r="YJ86" s="89"/>
      <c r="YK86" s="89"/>
      <c r="YL86" s="89"/>
      <c r="YM86" s="89"/>
      <c r="YN86" s="89"/>
      <c r="YO86" s="89"/>
      <c r="YP86" s="89"/>
      <c r="YQ86" s="89"/>
      <c r="YR86" s="89"/>
      <c r="YS86" s="89"/>
      <c r="YT86" s="89"/>
      <c r="YU86" s="89"/>
      <c r="YV86" s="89"/>
      <c r="YW86" s="89"/>
      <c r="YX86" s="89"/>
      <c r="YY86" s="89"/>
      <c r="YZ86" s="89"/>
      <c r="ZA86" s="89"/>
      <c r="ZB86" s="89"/>
      <c r="ZC86" s="89"/>
      <c r="ZD86" s="89"/>
      <c r="ZE86" s="89"/>
      <c r="ZF86" s="89"/>
      <c r="ZG86" s="89"/>
      <c r="ZH86" s="89"/>
      <c r="ZI86" s="89"/>
      <c r="ZJ86" s="89"/>
      <c r="ZK86" s="89"/>
      <c r="ZL86" s="89"/>
      <c r="ZM86" s="89"/>
      <c r="ZN86" s="89"/>
      <c r="ZO86" s="89"/>
      <c r="ZP86" s="89"/>
      <c r="ZQ86" s="89"/>
      <c r="ZR86" s="89"/>
      <c r="ZS86" s="89"/>
      <c r="ZT86" s="89"/>
      <c r="ZU86" s="89"/>
      <c r="ZV86" s="89"/>
      <c r="ZW86" s="89"/>
      <c r="ZX86" s="89"/>
      <c r="ZY86" s="89"/>
      <c r="ZZ86" s="89"/>
      <c r="AAA86" s="89"/>
      <c r="AAB86" s="89"/>
      <c r="AAC86" s="89"/>
      <c r="AAD86" s="89"/>
      <c r="AAE86" s="89"/>
      <c r="AAF86" s="89"/>
      <c r="AAG86" s="89"/>
      <c r="AAH86" s="89"/>
      <c r="AAI86" s="89"/>
      <c r="AAJ86" s="89"/>
      <c r="AAK86" s="89"/>
      <c r="AAL86" s="89"/>
      <c r="AAM86" s="89"/>
      <c r="AAN86" s="89"/>
      <c r="AAO86" s="89"/>
      <c r="AAP86" s="89"/>
      <c r="AAQ86" s="89"/>
      <c r="AAR86" s="89"/>
      <c r="AAS86" s="89"/>
      <c r="AAT86" s="89"/>
      <c r="AAU86" s="89"/>
      <c r="AAV86" s="89"/>
      <c r="AAW86" s="89"/>
      <c r="AAX86" s="89"/>
      <c r="AAY86" s="89"/>
      <c r="AAZ86" s="89"/>
      <c r="ABA86" s="89"/>
      <c r="ABB86" s="89"/>
      <c r="ABC86" s="89"/>
      <c r="ABD86" s="89"/>
      <c r="ABE86" s="89"/>
      <c r="ABF86" s="89"/>
      <c r="ABG86" s="89"/>
      <c r="ABH86" s="89"/>
      <c r="ABI86" s="89"/>
      <c r="ABJ86" s="89"/>
      <c r="ABK86" s="89"/>
      <c r="ABL86" s="89"/>
      <c r="ABM86" s="89"/>
      <c r="ABN86" s="89"/>
      <c r="ABO86" s="89"/>
      <c r="ABP86" s="89"/>
      <c r="ABQ86" s="89"/>
      <c r="ABR86" s="89"/>
      <c r="ABS86" s="89"/>
      <c r="ABT86" s="89"/>
      <c r="ABU86" s="89"/>
      <c r="ABV86" s="89"/>
      <c r="ABW86" s="89"/>
      <c r="ABX86" s="89"/>
      <c r="ABY86" s="89"/>
      <c r="ABZ86" s="89"/>
      <c r="ACA86" s="89"/>
      <c r="ACB86" s="89"/>
      <c r="ACC86" s="89"/>
      <c r="ACD86" s="89"/>
      <c r="ACE86" s="89"/>
      <c r="ACF86" s="89"/>
      <c r="ACG86" s="89"/>
      <c r="ACH86" s="89"/>
      <c r="ACI86" s="89"/>
      <c r="ACJ86" s="89"/>
      <c r="ACK86" s="89"/>
      <c r="ACL86" s="89"/>
      <c r="ACM86" s="89"/>
      <c r="ACN86" s="89"/>
      <c r="ACO86" s="89"/>
      <c r="ACP86" s="89"/>
      <c r="ACQ86" s="89"/>
      <c r="ACR86" s="89"/>
      <c r="ACS86" s="89"/>
      <c r="ACT86" s="89"/>
      <c r="ACU86" s="89"/>
      <c r="ACV86" s="89"/>
      <c r="ACW86" s="89"/>
      <c r="ACX86" s="89"/>
      <c r="ACY86" s="89"/>
      <c r="ACZ86" s="89"/>
      <c r="ADA86" s="89"/>
      <c r="ADB86" s="89"/>
      <c r="ADC86" s="89"/>
      <c r="ADD86" s="89"/>
      <c r="ADE86" s="89"/>
      <c r="ADF86" s="89"/>
      <c r="ADG86" s="89"/>
      <c r="ADH86" s="89"/>
      <c r="ADI86" s="89"/>
      <c r="ADJ86" s="89"/>
      <c r="ADK86" s="89"/>
      <c r="ADL86" s="89"/>
      <c r="ADM86" s="89"/>
      <c r="ADN86" s="89"/>
      <c r="ADO86" s="89"/>
      <c r="ADP86" s="89"/>
      <c r="ADQ86" s="89"/>
      <c r="ADR86" s="89"/>
      <c r="ADS86" s="89"/>
      <c r="ADT86" s="89"/>
      <c r="ADU86" s="89"/>
      <c r="ADV86" s="89"/>
      <c r="ADW86" s="89"/>
      <c r="ADX86" s="89"/>
      <c r="ADY86" s="89"/>
      <c r="ADZ86" s="89"/>
      <c r="AEA86" s="89"/>
      <c r="AEB86" s="89"/>
      <c r="AEC86" s="89"/>
      <c r="AED86" s="89"/>
      <c r="AEE86" s="89"/>
      <c r="AEF86" s="89"/>
      <c r="AEG86" s="89"/>
      <c r="AEH86" s="89"/>
      <c r="AEI86" s="89"/>
      <c r="AEJ86" s="89"/>
      <c r="AEK86" s="89"/>
      <c r="AEL86" s="89"/>
      <c r="AEM86" s="89"/>
      <c r="AEN86" s="89"/>
      <c r="AEO86" s="89"/>
      <c r="AEP86" s="89"/>
      <c r="AEQ86" s="89"/>
      <c r="AER86" s="89"/>
      <c r="AES86" s="89"/>
      <c r="AET86" s="89"/>
      <c r="AEU86" s="89"/>
      <c r="AEV86" s="89"/>
      <c r="AEW86" s="89"/>
      <c r="AEX86" s="89"/>
      <c r="AEY86" s="89"/>
      <c r="AEZ86" s="89"/>
      <c r="AFA86" s="89"/>
      <c r="AFB86" s="89"/>
      <c r="AFC86" s="89"/>
      <c r="AFD86" s="89"/>
      <c r="AFE86" s="89"/>
      <c r="AFF86" s="89"/>
      <c r="AFG86" s="89"/>
      <c r="AFH86" s="89"/>
      <c r="AFI86" s="89"/>
      <c r="AFJ86" s="89"/>
      <c r="AFK86" s="89"/>
      <c r="AFL86" s="89"/>
      <c r="AFM86" s="89"/>
      <c r="AFN86" s="89"/>
      <c r="AFO86" s="89"/>
      <c r="AFP86" s="89"/>
      <c r="AFQ86" s="89"/>
      <c r="AFR86" s="89"/>
      <c r="AFS86" s="89"/>
      <c r="AFT86" s="89"/>
      <c r="AFU86" s="89"/>
      <c r="AFV86" s="89"/>
      <c r="AFW86" s="89"/>
      <c r="AFX86" s="89"/>
      <c r="AFY86" s="89"/>
      <c r="AFZ86" s="89"/>
      <c r="AGA86" s="89"/>
      <c r="AGB86" s="89"/>
      <c r="AGC86" s="89"/>
      <c r="AGD86" s="89"/>
      <c r="AGE86" s="89"/>
      <c r="AGF86" s="89"/>
      <c r="AGG86" s="89"/>
      <c r="AGH86" s="89"/>
      <c r="AGI86" s="89"/>
      <c r="AGJ86" s="89"/>
      <c r="AGK86" s="89"/>
      <c r="AGL86" s="89"/>
      <c r="AGM86" s="89"/>
      <c r="AGN86" s="89"/>
      <c r="AGO86" s="89"/>
      <c r="AGP86" s="89"/>
      <c r="AGQ86" s="89"/>
      <c r="AGR86" s="89"/>
      <c r="AGS86" s="89"/>
      <c r="AGT86" s="89"/>
      <c r="AGU86" s="89"/>
      <c r="AGV86" s="89"/>
      <c r="AGW86" s="89"/>
      <c r="AGX86" s="89"/>
      <c r="AGY86" s="89"/>
      <c r="AGZ86" s="89"/>
      <c r="AHA86" s="89"/>
      <c r="AHB86" s="89"/>
      <c r="AHC86" s="89"/>
      <c r="AHD86" s="89"/>
      <c r="AHE86" s="89"/>
      <c r="AHF86" s="89"/>
      <c r="AHG86" s="89"/>
      <c r="AHH86" s="89"/>
      <c r="AHI86" s="89"/>
      <c r="AHJ86" s="89"/>
      <c r="AHK86" s="89"/>
      <c r="AHL86" s="89"/>
      <c r="AHM86" s="89"/>
      <c r="AHN86" s="89"/>
      <c r="AHO86" s="89"/>
      <c r="AHP86" s="89"/>
      <c r="AHQ86" s="89"/>
      <c r="AHR86" s="89"/>
      <c r="AHS86" s="89"/>
      <c r="AHT86" s="89"/>
      <c r="AHU86" s="89"/>
      <c r="AHV86" s="89"/>
      <c r="AHW86" s="89"/>
      <c r="AHX86" s="89"/>
      <c r="AHY86" s="89"/>
      <c r="AHZ86" s="89"/>
      <c r="AIA86" s="89"/>
      <c r="AIB86" s="89"/>
      <c r="AIC86" s="89"/>
      <c r="AID86" s="89"/>
      <c r="AIE86" s="89"/>
      <c r="AIF86" s="89"/>
      <c r="AIG86" s="89"/>
      <c r="AIH86" s="89"/>
      <c r="AII86" s="89"/>
      <c r="AIJ86" s="89"/>
      <c r="AIK86" s="89"/>
      <c r="AIL86" s="89"/>
      <c r="AIM86" s="89"/>
      <c r="AIN86" s="89"/>
      <c r="AIO86" s="89"/>
      <c r="AIP86" s="89"/>
      <c r="AIQ86" s="89"/>
      <c r="AIR86" s="89"/>
      <c r="AIS86" s="89"/>
      <c r="AIT86" s="89"/>
      <c r="AIU86" s="89"/>
      <c r="AIV86" s="89"/>
      <c r="AIW86" s="89"/>
      <c r="AIX86" s="89"/>
      <c r="AIY86" s="89"/>
      <c r="AIZ86" s="89"/>
      <c r="AJA86" s="89"/>
      <c r="AJB86" s="89"/>
      <c r="AJC86" s="89"/>
      <c r="AJD86" s="89"/>
      <c r="AJE86" s="89"/>
      <c r="AJF86" s="89"/>
      <c r="AJG86" s="89"/>
      <c r="AJH86" s="89"/>
      <c r="AJI86" s="89"/>
      <c r="AJJ86" s="89"/>
      <c r="AJK86" s="89"/>
      <c r="AJL86" s="89"/>
      <c r="AJM86" s="89"/>
      <c r="AJN86" s="89"/>
      <c r="AJO86" s="89"/>
      <c r="AJP86" s="89"/>
      <c r="AJQ86" s="89"/>
      <c r="AJR86" s="89"/>
      <c r="AJS86" s="89"/>
      <c r="AJT86" s="89"/>
      <c r="AJU86" s="89"/>
      <c r="AJV86" s="89"/>
      <c r="AJW86" s="89"/>
      <c r="AJX86" s="89"/>
      <c r="AJY86" s="89"/>
      <c r="AJZ86" s="89"/>
      <c r="AKA86" s="89"/>
      <c r="AKB86" s="89"/>
      <c r="AKC86" s="89"/>
      <c r="AKD86" s="89"/>
      <c r="AKE86" s="89"/>
      <c r="AKF86" s="89"/>
      <c r="AKG86" s="89"/>
      <c r="AKH86" s="89"/>
      <c r="AKI86" s="89"/>
      <c r="AKJ86" s="89"/>
      <c r="AKK86" s="89"/>
      <c r="AKL86" s="89"/>
      <c r="AKM86" s="89"/>
      <c r="AKN86" s="89"/>
      <c r="AKO86" s="89"/>
      <c r="AKP86" s="89"/>
      <c r="AKQ86" s="89"/>
      <c r="AKR86" s="89"/>
      <c r="AKS86" s="89"/>
      <c r="AKT86" s="89"/>
      <c r="AKU86" s="89"/>
      <c r="AKV86" s="89"/>
      <c r="AKW86" s="89"/>
      <c r="AKX86" s="89"/>
      <c r="AKY86" s="89"/>
      <c r="AKZ86" s="89"/>
      <c r="ALA86" s="89"/>
      <c r="ALB86" s="89"/>
      <c r="ALC86" s="89"/>
      <c r="ALD86" s="89"/>
      <c r="ALE86" s="89"/>
      <c r="ALF86" s="89"/>
      <c r="ALG86" s="89"/>
      <c r="ALH86" s="89"/>
      <c r="ALI86" s="89"/>
      <c r="ALJ86" s="89"/>
      <c r="ALK86" s="89"/>
      <c r="ALL86" s="89"/>
      <c r="ALM86" s="89"/>
      <c r="ALN86" s="89"/>
      <c r="ALO86" s="89"/>
      <c r="ALP86" s="89"/>
      <c r="ALQ86" s="89"/>
      <c r="ALR86" s="89"/>
      <c r="ALS86" s="89"/>
      <c r="ALT86" s="89"/>
      <c r="ALU86" s="89"/>
      <c r="ALV86" s="89"/>
      <c r="ALW86" s="89"/>
    </row>
    <row r="87" spans="1:1011" ht="14.25">
      <c r="A87" s="87"/>
      <c r="B87" s="89"/>
      <c r="C87" s="89"/>
      <c r="D87" s="89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89"/>
      <c r="AR87" s="89"/>
      <c r="AS87" s="89"/>
      <c r="AT87" s="89"/>
      <c r="AU87" s="89"/>
      <c r="AV87" s="89"/>
      <c r="AW87" s="89"/>
      <c r="AX87" s="89"/>
      <c r="AY87" s="89"/>
      <c r="AZ87" s="89"/>
      <c r="BA87" s="89"/>
      <c r="BB87" s="89"/>
      <c r="BC87" s="89"/>
      <c r="BD87" s="89"/>
      <c r="BE87" s="89"/>
      <c r="BF87" s="89"/>
      <c r="BG87" s="89"/>
      <c r="BH87" s="89"/>
      <c r="BI87" s="89"/>
      <c r="BJ87" s="89"/>
      <c r="BK87" s="89"/>
      <c r="BL87" s="89"/>
      <c r="BM87" s="89"/>
      <c r="BN87" s="89"/>
      <c r="BO87" s="89"/>
      <c r="BP87" s="89"/>
      <c r="BQ87" s="89"/>
      <c r="BR87" s="89"/>
      <c r="BS87" s="89"/>
      <c r="BT87" s="89"/>
      <c r="BU87" s="89"/>
      <c r="BV87" s="89"/>
      <c r="BW87" s="89"/>
      <c r="BX87" s="89"/>
      <c r="BY87" s="89"/>
      <c r="BZ87" s="89"/>
      <c r="CA87" s="89"/>
      <c r="CB87" s="89"/>
      <c r="CC87" s="89"/>
      <c r="CD87" s="89"/>
      <c r="CE87" s="89"/>
      <c r="CF87" s="89"/>
      <c r="CG87" s="89"/>
      <c r="CH87" s="89"/>
      <c r="CI87" s="89"/>
      <c r="CJ87" s="89"/>
      <c r="CK87" s="89"/>
      <c r="CL87" s="89"/>
      <c r="CM87" s="89"/>
      <c r="CN87" s="89"/>
      <c r="CO87" s="89"/>
      <c r="CP87" s="89"/>
      <c r="CQ87" s="89"/>
      <c r="CR87" s="89"/>
      <c r="CS87" s="89"/>
      <c r="CT87" s="89"/>
      <c r="CU87" s="89"/>
      <c r="CV87" s="89"/>
      <c r="CW87" s="89"/>
      <c r="CX87" s="89"/>
      <c r="CY87" s="89"/>
      <c r="CZ87" s="89"/>
      <c r="DA87" s="89"/>
      <c r="DB87" s="89"/>
      <c r="DC87" s="89"/>
      <c r="DD87" s="89"/>
      <c r="DE87" s="89"/>
      <c r="DF87" s="89"/>
      <c r="DG87" s="89"/>
      <c r="DH87" s="89"/>
      <c r="DI87" s="89"/>
      <c r="DJ87" s="89"/>
      <c r="DK87" s="89"/>
      <c r="DL87" s="89"/>
      <c r="DM87" s="89"/>
      <c r="DN87" s="89"/>
      <c r="DO87" s="89"/>
      <c r="DP87" s="89"/>
      <c r="DQ87" s="89"/>
      <c r="DR87" s="89"/>
      <c r="DS87" s="89"/>
      <c r="DT87" s="89"/>
      <c r="DU87" s="89"/>
      <c r="DV87" s="89"/>
      <c r="DW87" s="89"/>
      <c r="DX87" s="89"/>
      <c r="DY87" s="89"/>
      <c r="DZ87" s="89"/>
      <c r="EA87" s="89"/>
      <c r="EB87" s="89"/>
      <c r="EC87" s="89"/>
      <c r="ED87" s="89"/>
      <c r="EE87" s="89"/>
      <c r="EF87" s="89"/>
      <c r="EG87" s="89"/>
      <c r="EH87" s="89"/>
      <c r="EI87" s="89"/>
      <c r="EJ87" s="89"/>
      <c r="EK87" s="89"/>
      <c r="EL87" s="89"/>
      <c r="EM87" s="89"/>
      <c r="EN87" s="89"/>
      <c r="EO87" s="89"/>
      <c r="EP87" s="89"/>
      <c r="EQ87" s="89"/>
      <c r="ER87" s="89"/>
      <c r="ES87" s="89"/>
      <c r="ET87" s="89"/>
      <c r="EU87" s="89"/>
      <c r="EV87" s="89"/>
      <c r="EW87" s="89"/>
      <c r="EX87" s="89"/>
      <c r="EY87" s="89"/>
      <c r="EZ87" s="89"/>
      <c r="FA87" s="89"/>
      <c r="FB87" s="89"/>
      <c r="FC87" s="89"/>
      <c r="FD87" s="89"/>
      <c r="FE87" s="89"/>
      <c r="FF87" s="89"/>
      <c r="FG87" s="89"/>
      <c r="FH87" s="89"/>
      <c r="FI87" s="89"/>
      <c r="FJ87" s="89"/>
      <c r="FK87" s="89"/>
      <c r="FL87" s="89"/>
      <c r="FM87" s="89"/>
      <c r="FN87" s="89"/>
      <c r="FO87" s="89"/>
      <c r="FP87" s="89"/>
      <c r="FQ87" s="89"/>
      <c r="FR87" s="89"/>
      <c r="FS87" s="89"/>
      <c r="FT87" s="89"/>
      <c r="FU87" s="89"/>
      <c r="FV87" s="89"/>
      <c r="FW87" s="89"/>
      <c r="FX87" s="89"/>
      <c r="FY87" s="89"/>
      <c r="FZ87" s="89"/>
      <c r="GA87" s="89"/>
      <c r="GB87" s="89"/>
      <c r="GC87" s="89"/>
      <c r="GD87" s="89"/>
      <c r="GE87" s="89"/>
      <c r="GF87" s="89"/>
      <c r="GG87" s="89"/>
      <c r="GH87" s="89"/>
      <c r="GI87" s="89"/>
      <c r="GJ87" s="89"/>
      <c r="GK87" s="89"/>
      <c r="GL87" s="89"/>
      <c r="GM87" s="89"/>
      <c r="GN87" s="89"/>
      <c r="GO87" s="89"/>
      <c r="GP87" s="89"/>
      <c r="GQ87" s="89"/>
      <c r="GR87" s="89"/>
      <c r="GS87" s="89"/>
      <c r="GT87" s="89"/>
      <c r="GU87" s="89"/>
      <c r="GV87" s="89"/>
      <c r="GW87" s="89"/>
      <c r="GX87" s="89"/>
      <c r="GY87" s="89"/>
      <c r="GZ87" s="89"/>
      <c r="HA87" s="89"/>
      <c r="HB87" s="89"/>
      <c r="HC87" s="89"/>
      <c r="HD87" s="89"/>
      <c r="HE87" s="89"/>
      <c r="HF87" s="89"/>
      <c r="HG87" s="89"/>
      <c r="HH87" s="89"/>
      <c r="HI87" s="89"/>
      <c r="HJ87" s="89"/>
      <c r="HK87" s="89"/>
      <c r="HL87" s="89"/>
      <c r="HM87" s="89"/>
      <c r="HN87" s="89"/>
      <c r="HO87" s="89"/>
      <c r="HP87" s="89"/>
      <c r="HQ87" s="89"/>
      <c r="HR87" s="89"/>
      <c r="HS87" s="89"/>
      <c r="HT87" s="89"/>
      <c r="HU87" s="89"/>
      <c r="HV87" s="89"/>
      <c r="HW87" s="89"/>
      <c r="HX87" s="89"/>
      <c r="HY87" s="89"/>
      <c r="HZ87" s="89"/>
      <c r="IA87" s="89"/>
      <c r="IB87" s="89"/>
      <c r="IC87" s="89"/>
      <c r="ID87" s="89"/>
      <c r="IE87" s="89"/>
      <c r="IF87" s="89"/>
      <c r="IG87" s="89"/>
      <c r="IH87" s="89"/>
      <c r="II87" s="89"/>
      <c r="IJ87" s="89"/>
      <c r="IK87" s="89"/>
      <c r="IL87" s="89"/>
      <c r="IM87" s="89"/>
      <c r="IN87" s="89"/>
      <c r="IO87" s="89"/>
      <c r="IP87" s="89"/>
      <c r="IQ87" s="89"/>
      <c r="IR87" s="89"/>
      <c r="IS87" s="89"/>
      <c r="IT87" s="89"/>
      <c r="IU87" s="89"/>
      <c r="IV87" s="89"/>
      <c r="IW87" s="89"/>
      <c r="IX87" s="89"/>
      <c r="IY87" s="89"/>
      <c r="IZ87" s="89"/>
      <c r="JA87" s="89"/>
      <c r="JB87" s="89"/>
      <c r="JC87" s="89"/>
      <c r="JD87" s="89"/>
      <c r="JE87" s="89"/>
      <c r="JF87" s="89"/>
      <c r="JG87" s="89"/>
      <c r="JH87" s="89"/>
      <c r="JI87" s="89"/>
      <c r="JJ87" s="89"/>
      <c r="JK87" s="89"/>
      <c r="JL87" s="89"/>
      <c r="JM87" s="89"/>
      <c r="JN87" s="89"/>
      <c r="JO87" s="89"/>
      <c r="JP87" s="89"/>
      <c r="JQ87" s="89"/>
      <c r="JR87" s="89"/>
      <c r="JS87" s="89"/>
      <c r="JT87" s="89"/>
      <c r="JU87" s="89"/>
      <c r="JV87" s="89"/>
      <c r="JW87" s="89"/>
      <c r="JX87" s="89"/>
      <c r="JY87" s="89"/>
      <c r="JZ87" s="89"/>
      <c r="KA87" s="89"/>
      <c r="KB87" s="89"/>
      <c r="KC87" s="89"/>
      <c r="KD87" s="89"/>
      <c r="KE87" s="89"/>
      <c r="KF87" s="89"/>
      <c r="KG87" s="89"/>
      <c r="KH87" s="89"/>
      <c r="KI87" s="89"/>
      <c r="KJ87" s="89"/>
      <c r="KK87" s="89"/>
      <c r="KL87" s="89"/>
      <c r="KM87" s="89"/>
      <c r="KN87" s="89"/>
      <c r="KO87" s="89"/>
      <c r="KP87" s="89"/>
      <c r="KQ87" s="89"/>
      <c r="KR87" s="89"/>
      <c r="KS87" s="89"/>
      <c r="KT87" s="89"/>
      <c r="KU87" s="89"/>
      <c r="KV87" s="89"/>
      <c r="KW87" s="89"/>
      <c r="KX87" s="89"/>
      <c r="KY87" s="89"/>
      <c r="KZ87" s="89"/>
      <c r="LA87" s="89"/>
      <c r="LB87" s="89"/>
      <c r="LC87" s="89"/>
      <c r="LD87" s="89"/>
      <c r="LE87" s="89"/>
      <c r="LF87" s="89"/>
      <c r="LG87" s="89"/>
      <c r="LH87" s="89"/>
      <c r="LI87" s="89"/>
      <c r="LJ87" s="89"/>
      <c r="LK87" s="89"/>
      <c r="LL87" s="89"/>
      <c r="LM87" s="89"/>
      <c r="LN87" s="89"/>
      <c r="LO87" s="89"/>
      <c r="LP87" s="89"/>
      <c r="LQ87" s="89"/>
      <c r="LR87" s="89"/>
      <c r="LS87" s="89"/>
      <c r="LT87" s="89"/>
      <c r="LU87" s="89"/>
      <c r="LV87" s="89"/>
      <c r="LW87" s="89"/>
      <c r="LX87" s="89"/>
      <c r="LY87" s="89"/>
      <c r="LZ87" s="89"/>
      <c r="MA87" s="89"/>
      <c r="MB87" s="89"/>
      <c r="MC87" s="89"/>
      <c r="MD87" s="89"/>
      <c r="ME87" s="89"/>
      <c r="MF87" s="89"/>
      <c r="MG87" s="89"/>
      <c r="MH87" s="89"/>
      <c r="MI87" s="89"/>
      <c r="MJ87" s="89"/>
      <c r="MK87" s="89"/>
      <c r="ML87" s="89"/>
      <c r="MM87" s="89"/>
      <c r="MN87" s="89"/>
      <c r="MO87" s="89"/>
      <c r="MP87" s="89"/>
      <c r="MQ87" s="89"/>
      <c r="MR87" s="89"/>
      <c r="MS87" s="89"/>
      <c r="MT87" s="89"/>
      <c r="MU87" s="89"/>
      <c r="MV87" s="89"/>
      <c r="MW87" s="89"/>
      <c r="MX87" s="89"/>
      <c r="MY87" s="89"/>
      <c r="MZ87" s="89"/>
      <c r="NA87" s="89"/>
      <c r="NB87" s="89"/>
      <c r="NC87" s="89"/>
      <c r="ND87" s="89"/>
      <c r="NE87" s="89"/>
      <c r="NF87" s="89"/>
      <c r="NG87" s="89"/>
      <c r="NH87" s="89"/>
      <c r="NI87" s="89"/>
      <c r="NJ87" s="89"/>
      <c r="NK87" s="89"/>
      <c r="NL87" s="89"/>
      <c r="NM87" s="89"/>
      <c r="NN87" s="89"/>
      <c r="NO87" s="89"/>
      <c r="NP87" s="89"/>
      <c r="NQ87" s="89"/>
      <c r="NR87" s="89"/>
      <c r="NS87" s="89"/>
      <c r="NT87" s="89"/>
      <c r="NU87" s="89"/>
      <c r="NV87" s="89"/>
      <c r="NW87" s="89"/>
      <c r="NX87" s="89"/>
      <c r="NY87" s="89"/>
      <c r="NZ87" s="89"/>
      <c r="OA87" s="89"/>
      <c r="OB87" s="89"/>
      <c r="OC87" s="89"/>
      <c r="OD87" s="89"/>
      <c r="OE87" s="89"/>
      <c r="OF87" s="89"/>
      <c r="OG87" s="89"/>
      <c r="OH87" s="89"/>
      <c r="OI87" s="89"/>
      <c r="OJ87" s="89"/>
      <c r="OK87" s="89"/>
      <c r="OL87" s="89"/>
      <c r="OM87" s="89"/>
      <c r="ON87" s="89"/>
      <c r="OO87" s="89"/>
      <c r="OP87" s="89"/>
      <c r="OQ87" s="89"/>
      <c r="OR87" s="89"/>
      <c r="OS87" s="89"/>
      <c r="OT87" s="89"/>
      <c r="OU87" s="89"/>
      <c r="OV87" s="89"/>
      <c r="OW87" s="89"/>
      <c r="OX87" s="89"/>
      <c r="OY87" s="89"/>
      <c r="OZ87" s="89"/>
      <c r="PA87" s="89"/>
      <c r="PB87" s="89"/>
      <c r="PC87" s="89"/>
      <c r="PD87" s="89"/>
      <c r="PE87" s="89"/>
      <c r="PF87" s="89"/>
      <c r="PG87" s="89"/>
      <c r="PH87" s="89"/>
      <c r="PI87" s="89"/>
      <c r="PJ87" s="89"/>
      <c r="PK87" s="89"/>
      <c r="PL87" s="89"/>
      <c r="PM87" s="89"/>
      <c r="PN87" s="89"/>
      <c r="PO87" s="89"/>
      <c r="PP87" s="89"/>
      <c r="PQ87" s="89"/>
      <c r="PR87" s="89"/>
      <c r="PS87" s="89"/>
      <c r="PT87" s="89"/>
      <c r="PU87" s="89"/>
      <c r="PV87" s="89"/>
      <c r="PW87" s="89"/>
      <c r="PX87" s="89"/>
      <c r="PY87" s="89"/>
      <c r="PZ87" s="89"/>
      <c r="QA87" s="89"/>
      <c r="QB87" s="89"/>
      <c r="QC87" s="89"/>
      <c r="QD87" s="89"/>
      <c r="QE87" s="89"/>
      <c r="QF87" s="89"/>
      <c r="QG87" s="89"/>
      <c r="QH87" s="89"/>
      <c r="QI87" s="89"/>
      <c r="QJ87" s="89"/>
      <c r="QK87" s="89"/>
      <c r="QL87" s="89"/>
      <c r="QM87" s="89"/>
      <c r="QN87" s="89"/>
      <c r="QO87" s="89"/>
      <c r="QP87" s="89"/>
      <c r="QQ87" s="89"/>
      <c r="QR87" s="89"/>
      <c r="QS87" s="89"/>
      <c r="QT87" s="89"/>
      <c r="QU87" s="89"/>
      <c r="QV87" s="89"/>
      <c r="QW87" s="89"/>
      <c r="QX87" s="89"/>
      <c r="QY87" s="89"/>
      <c r="QZ87" s="89"/>
      <c r="RA87" s="89"/>
      <c r="RB87" s="89"/>
      <c r="RC87" s="89"/>
      <c r="RD87" s="89"/>
      <c r="RE87" s="89"/>
      <c r="RF87" s="89"/>
      <c r="RG87" s="89"/>
      <c r="RH87" s="89"/>
      <c r="RI87" s="89"/>
      <c r="RJ87" s="89"/>
      <c r="RK87" s="89"/>
      <c r="RL87" s="89"/>
      <c r="RM87" s="89"/>
      <c r="RN87" s="89"/>
      <c r="RO87" s="89"/>
      <c r="RP87" s="89"/>
      <c r="RQ87" s="89"/>
      <c r="RR87" s="89"/>
      <c r="RS87" s="89"/>
      <c r="RT87" s="89"/>
      <c r="RU87" s="89"/>
      <c r="RV87" s="89"/>
      <c r="RW87" s="89"/>
      <c r="RX87" s="89"/>
      <c r="RY87" s="89"/>
      <c r="RZ87" s="89"/>
      <c r="SA87" s="89"/>
      <c r="SB87" s="89"/>
      <c r="SC87" s="89"/>
      <c r="SD87" s="89"/>
      <c r="SE87" s="89"/>
      <c r="SF87" s="89"/>
      <c r="SG87" s="89"/>
      <c r="SH87" s="89"/>
      <c r="SI87" s="89"/>
      <c r="SJ87" s="89"/>
      <c r="SK87" s="89"/>
      <c r="SL87" s="89"/>
      <c r="SM87" s="89"/>
      <c r="SN87" s="89"/>
      <c r="SO87" s="89"/>
      <c r="SP87" s="89"/>
      <c r="SQ87" s="89"/>
      <c r="SR87" s="89"/>
      <c r="SS87" s="89"/>
      <c r="ST87" s="89"/>
      <c r="SU87" s="89"/>
      <c r="SV87" s="89"/>
      <c r="SW87" s="89"/>
      <c r="SX87" s="89"/>
      <c r="SY87" s="89"/>
      <c r="SZ87" s="89"/>
      <c r="TA87" s="89"/>
      <c r="TB87" s="89"/>
      <c r="TC87" s="89"/>
      <c r="TD87" s="89"/>
      <c r="TE87" s="89"/>
      <c r="TF87" s="89"/>
      <c r="TG87" s="89"/>
      <c r="TH87" s="89"/>
      <c r="TI87" s="89"/>
      <c r="TJ87" s="89"/>
      <c r="TK87" s="89"/>
      <c r="TL87" s="89"/>
      <c r="TM87" s="89"/>
      <c r="TN87" s="89"/>
      <c r="TO87" s="89"/>
      <c r="TP87" s="89"/>
      <c r="TQ87" s="89"/>
      <c r="TR87" s="89"/>
      <c r="TS87" s="89"/>
      <c r="TT87" s="89"/>
      <c r="TU87" s="89"/>
      <c r="TV87" s="89"/>
      <c r="TW87" s="89"/>
      <c r="TX87" s="89"/>
      <c r="TY87" s="89"/>
      <c r="TZ87" s="89"/>
      <c r="UA87" s="89"/>
      <c r="UB87" s="89"/>
      <c r="UC87" s="89"/>
      <c r="UD87" s="89"/>
      <c r="UE87" s="89"/>
      <c r="UF87" s="89"/>
      <c r="UG87" s="89"/>
      <c r="UH87" s="89"/>
      <c r="UI87" s="89"/>
      <c r="UJ87" s="89"/>
      <c r="UK87" s="89"/>
      <c r="UL87" s="89"/>
      <c r="UM87" s="89"/>
      <c r="UN87" s="89"/>
      <c r="UO87" s="89"/>
      <c r="UP87" s="89"/>
      <c r="UQ87" s="89"/>
      <c r="UR87" s="89"/>
      <c r="US87" s="89"/>
      <c r="UT87" s="89"/>
      <c r="UU87" s="89"/>
      <c r="UV87" s="89"/>
      <c r="UW87" s="89"/>
      <c r="UX87" s="89"/>
      <c r="UY87" s="89"/>
      <c r="UZ87" s="89"/>
      <c r="VA87" s="89"/>
      <c r="VB87" s="89"/>
      <c r="VC87" s="89"/>
      <c r="VD87" s="89"/>
      <c r="VE87" s="89"/>
      <c r="VF87" s="89"/>
      <c r="VG87" s="89"/>
      <c r="VH87" s="89"/>
      <c r="VI87" s="89"/>
      <c r="VJ87" s="89"/>
      <c r="VK87" s="89"/>
      <c r="VL87" s="89"/>
      <c r="VM87" s="89"/>
      <c r="VN87" s="89"/>
      <c r="VO87" s="89"/>
      <c r="VP87" s="89"/>
      <c r="VQ87" s="89"/>
      <c r="VR87" s="89"/>
      <c r="VS87" s="89"/>
      <c r="VT87" s="89"/>
      <c r="VU87" s="89"/>
      <c r="VV87" s="89"/>
      <c r="VW87" s="89"/>
      <c r="VX87" s="89"/>
      <c r="VY87" s="89"/>
      <c r="VZ87" s="89"/>
      <c r="WA87" s="89"/>
      <c r="WB87" s="89"/>
      <c r="WC87" s="89"/>
      <c r="WD87" s="89"/>
      <c r="WE87" s="89"/>
      <c r="WF87" s="89"/>
      <c r="WG87" s="89"/>
      <c r="WH87" s="89"/>
      <c r="WI87" s="89"/>
      <c r="WJ87" s="89"/>
      <c r="WK87" s="89"/>
      <c r="WL87" s="89"/>
      <c r="WM87" s="89"/>
      <c r="WN87" s="89"/>
      <c r="WO87" s="89"/>
      <c r="WP87" s="89"/>
      <c r="WQ87" s="89"/>
      <c r="WR87" s="89"/>
      <c r="WS87" s="89"/>
      <c r="WT87" s="89"/>
      <c r="WU87" s="89"/>
      <c r="WV87" s="89"/>
      <c r="WW87" s="89"/>
      <c r="WX87" s="89"/>
      <c r="WY87" s="89"/>
      <c r="WZ87" s="89"/>
      <c r="XA87" s="89"/>
      <c r="XB87" s="89"/>
      <c r="XC87" s="89"/>
      <c r="XD87" s="89"/>
      <c r="XE87" s="89"/>
      <c r="XF87" s="89"/>
      <c r="XG87" s="89"/>
      <c r="XH87" s="89"/>
      <c r="XI87" s="89"/>
      <c r="XJ87" s="89"/>
      <c r="XK87" s="89"/>
      <c r="XL87" s="89"/>
      <c r="XM87" s="89"/>
      <c r="XN87" s="89"/>
      <c r="XO87" s="89"/>
      <c r="XP87" s="89"/>
      <c r="XQ87" s="89"/>
      <c r="XR87" s="89"/>
      <c r="XS87" s="89"/>
      <c r="XT87" s="89"/>
      <c r="XU87" s="89"/>
      <c r="XV87" s="89"/>
      <c r="XW87" s="89"/>
      <c r="XX87" s="89"/>
      <c r="XY87" s="89"/>
      <c r="XZ87" s="89"/>
      <c r="YA87" s="89"/>
      <c r="YB87" s="89"/>
      <c r="YC87" s="89"/>
      <c r="YD87" s="89"/>
      <c r="YE87" s="89"/>
      <c r="YF87" s="89"/>
      <c r="YG87" s="89"/>
      <c r="YH87" s="89"/>
      <c r="YI87" s="89"/>
      <c r="YJ87" s="89"/>
      <c r="YK87" s="89"/>
      <c r="YL87" s="89"/>
      <c r="YM87" s="89"/>
      <c r="YN87" s="89"/>
      <c r="YO87" s="89"/>
      <c r="YP87" s="89"/>
      <c r="YQ87" s="89"/>
      <c r="YR87" s="89"/>
      <c r="YS87" s="89"/>
      <c r="YT87" s="89"/>
      <c r="YU87" s="89"/>
      <c r="YV87" s="89"/>
      <c r="YW87" s="89"/>
      <c r="YX87" s="89"/>
      <c r="YY87" s="89"/>
      <c r="YZ87" s="89"/>
      <c r="ZA87" s="89"/>
      <c r="ZB87" s="89"/>
      <c r="ZC87" s="89"/>
      <c r="ZD87" s="89"/>
      <c r="ZE87" s="89"/>
      <c r="ZF87" s="89"/>
      <c r="ZG87" s="89"/>
      <c r="ZH87" s="89"/>
      <c r="ZI87" s="89"/>
      <c r="ZJ87" s="89"/>
      <c r="ZK87" s="89"/>
      <c r="ZL87" s="89"/>
      <c r="ZM87" s="89"/>
      <c r="ZN87" s="89"/>
      <c r="ZO87" s="89"/>
      <c r="ZP87" s="89"/>
      <c r="ZQ87" s="89"/>
      <c r="ZR87" s="89"/>
      <c r="ZS87" s="89"/>
      <c r="ZT87" s="89"/>
      <c r="ZU87" s="89"/>
      <c r="ZV87" s="89"/>
      <c r="ZW87" s="89"/>
      <c r="ZX87" s="89"/>
      <c r="ZY87" s="89"/>
      <c r="ZZ87" s="89"/>
      <c r="AAA87" s="89"/>
      <c r="AAB87" s="89"/>
      <c r="AAC87" s="89"/>
      <c r="AAD87" s="89"/>
      <c r="AAE87" s="89"/>
      <c r="AAF87" s="89"/>
      <c r="AAG87" s="89"/>
      <c r="AAH87" s="89"/>
      <c r="AAI87" s="89"/>
      <c r="AAJ87" s="89"/>
      <c r="AAK87" s="89"/>
      <c r="AAL87" s="89"/>
      <c r="AAM87" s="89"/>
      <c r="AAN87" s="89"/>
      <c r="AAO87" s="89"/>
      <c r="AAP87" s="89"/>
      <c r="AAQ87" s="89"/>
      <c r="AAR87" s="89"/>
      <c r="AAS87" s="89"/>
      <c r="AAT87" s="89"/>
      <c r="AAU87" s="89"/>
      <c r="AAV87" s="89"/>
      <c r="AAW87" s="89"/>
      <c r="AAX87" s="89"/>
      <c r="AAY87" s="89"/>
      <c r="AAZ87" s="89"/>
      <c r="ABA87" s="89"/>
      <c r="ABB87" s="89"/>
      <c r="ABC87" s="89"/>
      <c r="ABD87" s="89"/>
      <c r="ABE87" s="89"/>
      <c r="ABF87" s="89"/>
      <c r="ABG87" s="89"/>
      <c r="ABH87" s="89"/>
      <c r="ABI87" s="89"/>
      <c r="ABJ87" s="89"/>
      <c r="ABK87" s="89"/>
      <c r="ABL87" s="89"/>
      <c r="ABM87" s="89"/>
      <c r="ABN87" s="89"/>
      <c r="ABO87" s="89"/>
      <c r="ABP87" s="89"/>
      <c r="ABQ87" s="89"/>
      <c r="ABR87" s="89"/>
      <c r="ABS87" s="89"/>
      <c r="ABT87" s="89"/>
      <c r="ABU87" s="89"/>
      <c r="ABV87" s="89"/>
      <c r="ABW87" s="89"/>
      <c r="ABX87" s="89"/>
      <c r="ABY87" s="89"/>
      <c r="ABZ87" s="89"/>
      <c r="ACA87" s="89"/>
      <c r="ACB87" s="89"/>
      <c r="ACC87" s="89"/>
      <c r="ACD87" s="89"/>
      <c r="ACE87" s="89"/>
      <c r="ACF87" s="89"/>
      <c r="ACG87" s="89"/>
      <c r="ACH87" s="89"/>
      <c r="ACI87" s="89"/>
      <c r="ACJ87" s="89"/>
      <c r="ACK87" s="89"/>
      <c r="ACL87" s="89"/>
      <c r="ACM87" s="89"/>
      <c r="ACN87" s="89"/>
      <c r="ACO87" s="89"/>
      <c r="ACP87" s="89"/>
      <c r="ACQ87" s="89"/>
      <c r="ACR87" s="89"/>
      <c r="ACS87" s="89"/>
      <c r="ACT87" s="89"/>
      <c r="ACU87" s="89"/>
      <c r="ACV87" s="89"/>
      <c r="ACW87" s="89"/>
      <c r="ACX87" s="89"/>
      <c r="ACY87" s="89"/>
      <c r="ACZ87" s="89"/>
      <c r="ADA87" s="89"/>
      <c r="ADB87" s="89"/>
      <c r="ADC87" s="89"/>
      <c r="ADD87" s="89"/>
      <c r="ADE87" s="89"/>
      <c r="ADF87" s="89"/>
      <c r="ADG87" s="89"/>
      <c r="ADH87" s="89"/>
      <c r="ADI87" s="89"/>
      <c r="ADJ87" s="89"/>
      <c r="ADK87" s="89"/>
      <c r="ADL87" s="89"/>
      <c r="ADM87" s="89"/>
      <c r="ADN87" s="89"/>
      <c r="ADO87" s="89"/>
      <c r="ADP87" s="89"/>
      <c r="ADQ87" s="89"/>
      <c r="ADR87" s="89"/>
      <c r="ADS87" s="89"/>
      <c r="ADT87" s="89"/>
      <c r="ADU87" s="89"/>
      <c r="ADV87" s="89"/>
      <c r="ADW87" s="89"/>
      <c r="ADX87" s="89"/>
      <c r="ADY87" s="89"/>
      <c r="ADZ87" s="89"/>
      <c r="AEA87" s="89"/>
      <c r="AEB87" s="89"/>
      <c r="AEC87" s="89"/>
      <c r="AED87" s="89"/>
      <c r="AEE87" s="89"/>
      <c r="AEF87" s="89"/>
      <c r="AEG87" s="89"/>
      <c r="AEH87" s="89"/>
      <c r="AEI87" s="89"/>
      <c r="AEJ87" s="89"/>
      <c r="AEK87" s="89"/>
      <c r="AEL87" s="89"/>
      <c r="AEM87" s="89"/>
      <c r="AEN87" s="89"/>
      <c r="AEO87" s="89"/>
      <c r="AEP87" s="89"/>
      <c r="AEQ87" s="89"/>
      <c r="AER87" s="89"/>
      <c r="AES87" s="89"/>
      <c r="AET87" s="89"/>
      <c r="AEU87" s="89"/>
      <c r="AEV87" s="89"/>
      <c r="AEW87" s="89"/>
      <c r="AEX87" s="89"/>
      <c r="AEY87" s="89"/>
      <c r="AEZ87" s="89"/>
      <c r="AFA87" s="89"/>
      <c r="AFB87" s="89"/>
      <c r="AFC87" s="89"/>
      <c r="AFD87" s="89"/>
      <c r="AFE87" s="89"/>
      <c r="AFF87" s="89"/>
      <c r="AFG87" s="89"/>
      <c r="AFH87" s="89"/>
      <c r="AFI87" s="89"/>
      <c r="AFJ87" s="89"/>
      <c r="AFK87" s="89"/>
      <c r="AFL87" s="89"/>
      <c r="AFM87" s="89"/>
      <c r="AFN87" s="89"/>
      <c r="AFO87" s="89"/>
      <c r="AFP87" s="89"/>
      <c r="AFQ87" s="89"/>
      <c r="AFR87" s="89"/>
      <c r="AFS87" s="89"/>
      <c r="AFT87" s="89"/>
      <c r="AFU87" s="89"/>
      <c r="AFV87" s="89"/>
      <c r="AFW87" s="89"/>
      <c r="AFX87" s="89"/>
      <c r="AFY87" s="89"/>
      <c r="AFZ87" s="89"/>
      <c r="AGA87" s="89"/>
      <c r="AGB87" s="89"/>
      <c r="AGC87" s="89"/>
      <c r="AGD87" s="89"/>
      <c r="AGE87" s="89"/>
      <c r="AGF87" s="89"/>
      <c r="AGG87" s="89"/>
      <c r="AGH87" s="89"/>
      <c r="AGI87" s="89"/>
      <c r="AGJ87" s="89"/>
      <c r="AGK87" s="89"/>
      <c r="AGL87" s="89"/>
      <c r="AGM87" s="89"/>
      <c r="AGN87" s="89"/>
      <c r="AGO87" s="89"/>
      <c r="AGP87" s="89"/>
      <c r="AGQ87" s="89"/>
      <c r="AGR87" s="89"/>
      <c r="AGS87" s="89"/>
      <c r="AGT87" s="89"/>
      <c r="AGU87" s="89"/>
      <c r="AGV87" s="89"/>
      <c r="AGW87" s="89"/>
      <c r="AGX87" s="89"/>
      <c r="AGY87" s="89"/>
      <c r="AGZ87" s="89"/>
      <c r="AHA87" s="89"/>
      <c r="AHB87" s="89"/>
      <c r="AHC87" s="89"/>
      <c r="AHD87" s="89"/>
      <c r="AHE87" s="89"/>
      <c r="AHF87" s="89"/>
      <c r="AHG87" s="89"/>
      <c r="AHH87" s="89"/>
      <c r="AHI87" s="89"/>
      <c r="AHJ87" s="89"/>
      <c r="AHK87" s="89"/>
      <c r="AHL87" s="89"/>
      <c r="AHM87" s="89"/>
      <c r="AHN87" s="89"/>
      <c r="AHO87" s="89"/>
      <c r="AHP87" s="89"/>
      <c r="AHQ87" s="89"/>
      <c r="AHR87" s="89"/>
      <c r="AHS87" s="89"/>
      <c r="AHT87" s="89"/>
      <c r="AHU87" s="89"/>
      <c r="AHV87" s="89"/>
      <c r="AHW87" s="89"/>
      <c r="AHX87" s="89"/>
      <c r="AHY87" s="89"/>
      <c r="AHZ87" s="89"/>
      <c r="AIA87" s="89"/>
      <c r="AIB87" s="89"/>
      <c r="AIC87" s="89"/>
      <c r="AID87" s="89"/>
      <c r="AIE87" s="89"/>
      <c r="AIF87" s="89"/>
      <c r="AIG87" s="89"/>
      <c r="AIH87" s="89"/>
      <c r="AII87" s="89"/>
      <c r="AIJ87" s="89"/>
      <c r="AIK87" s="89"/>
      <c r="AIL87" s="89"/>
      <c r="AIM87" s="89"/>
      <c r="AIN87" s="89"/>
      <c r="AIO87" s="89"/>
      <c r="AIP87" s="89"/>
      <c r="AIQ87" s="89"/>
      <c r="AIR87" s="89"/>
      <c r="AIS87" s="89"/>
      <c r="AIT87" s="89"/>
      <c r="AIU87" s="89"/>
      <c r="AIV87" s="89"/>
      <c r="AIW87" s="89"/>
      <c r="AIX87" s="89"/>
      <c r="AIY87" s="89"/>
      <c r="AIZ87" s="89"/>
      <c r="AJA87" s="89"/>
      <c r="AJB87" s="89"/>
      <c r="AJC87" s="89"/>
      <c r="AJD87" s="89"/>
      <c r="AJE87" s="89"/>
      <c r="AJF87" s="89"/>
      <c r="AJG87" s="89"/>
      <c r="AJH87" s="89"/>
      <c r="AJI87" s="89"/>
      <c r="AJJ87" s="89"/>
      <c r="AJK87" s="89"/>
      <c r="AJL87" s="89"/>
      <c r="AJM87" s="89"/>
      <c r="AJN87" s="89"/>
      <c r="AJO87" s="89"/>
      <c r="AJP87" s="89"/>
      <c r="AJQ87" s="89"/>
      <c r="AJR87" s="89"/>
      <c r="AJS87" s="89"/>
      <c r="AJT87" s="89"/>
      <c r="AJU87" s="89"/>
      <c r="AJV87" s="89"/>
      <c r="AJW87" s="89"/>
      <c r="AJX87" s="89"/>
      <c r="AJY87" s="89"/>
      <c r="AJZ87" s="89"/>
      <c r="AKA87" s="89"/>
      <c r="AKB87" s="89"/>
      <c r="AKC87" s="89"/>
      <c r="AKD87" s="89"/>
      <c r="AKE87" s="89"/>
      <c r="AKF87" s="89"/>
      <c r="AKG87" s="89"/>
      <c r="AKH87" s="89"/>
      <c r="AKI87" s="89"/>
      <c r="AKJ87" s="89"/>
      <c r="AKK87" s="89"/>
      <c r="AKL87" s="89"/>
      <c r="AKM87" s="89"/>
      <c r="AKN87" s="89"/>
      <c r="AKO87" s="89"/>
      <c r="AKP87" s="89"/>
      <c r="AKQ87" s="89"/>
      <c r="AKR87" s="89"/>
      <c r="AKS87" s="89"/>
      <c r="AKT87" s="89"/>
      <c r="AKU87" s="89"/>
      <c r="AKV87" s="89"/>
      <c r="AKW87" s="89"/>
      <c r="AKX87" s="89"/>
      <c r="AKY87" s="89"/>
      <c r="AKZ87" s="89"/>
      <c r="ALA87" s="89"/>
      <c r="ALB87" s="89"/>
      <c r="ALC87" s="89"/>
      <c r="ALD87" s="89"/>
      <c r="ALE87" s="89"/>
      <c r="ALF87" s="89"/>
      <c r="ALG87" s="89"/>
      <c r="ALH87" s="89"/>
      <c r="ALI87" s="89"/>
      <c r="ALJ87" s="89"/>
      <c r="ALK87" s="89"/>
      <c r="ALL87" s="89"/>
      <c r="ALM87" s="89"/>
      <c r="ALN87" s="89"/>
      <c r="ALO87" s="89"/>
      <c r="ALP87" s="89"/>
      <c r="ALQ87" s="89"/>
      <c r="ALR87" s="89"/>
      <c r="ALS87" s="89"/>
      <c r="ALT87" s="89"/>
      <c r="ALU87" s="89"/>
      <c r="ALV87" s="89"/>
      <c r="ALW87" s="89"/>
    </row>
    <row r="88" spans="1:1011" ht="14.25"/>
    <row r="89" spans="1:1011" ht="14.25"/>
    <row r="90" spans="1:1011" ht="14.25">
      <c r="A90" s="87"/>
      <c r="B90" s="89"/>
      <c r="C90" s="89"/>
      <c r="D90" s="89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89"/>
      <c r="AR90" s="89"/>
      <c r="AS90" s="89"/>
      <c r="AT90" s="89"/>
      <c r="AU90" s="89"/>
      <c r="AV90" s="89"/>
      <c r="AW90" s="89"/>
      <c r="AX90" s="89"/>
      <c r="AY90" s="89"/>
      <c r="AZ90" s="89"/>
      <c r="BA90" s="89"/>
      <c r="BB90" s="89"/>
      <c r="BC90" s="89"/>
      <c r="BD90" s="89"/>
      <c r="BE90" s="89"/>
      <c r="BF90" s="89"/>
      <c r="BG90" s="89"/>
      <c r="BH90" s="89"/>
      <c r="BI90" s="89"/>
      <c r="BJ90" s="89"/>
      <c r="BK90" s="89"/>
      <c r="BL90" s="89"/>
      <c r="BM90" s="89"/>
      <c r="BN90" s="89"/>
      <c r="BO90" s="89"/>
      <c r="BP90" s="89"/>
      <c r="BQ90" s="89"/>
      <c r="BR90" s="89"/>
      <c r="BS90" s="89"/>
      <c r="BT90" s="89"/>
      <c r="BU90" s="89"/>
      <c r="BV90" s="89"/>
      <c r="BW90" s="89"/>
      <c r="BX90" s="89"/>
      <c r="BY90" s="89"/>
      <c r="BZ90" s="89"/>
      <c r="CA90" s="89"/>
      <c r="CB90" s="89"/>
      <c r="CC90" s="89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89"/>
      <c r="CQ90" s="89"/>
      <c r="CR90" s="89"/>
      <c r="CS90" s="89"/>
      <c r="CT90" s="89"/>
      <c r="CU90" s="89"/>
      <c r="CV90" s="89"/>
      <c r="CW90" s="89"/>
      <c r="CX90" s="89"/>
      <c r="CY90" s="89"/>
      <c r="CZ90" s="89"/>
      <c r="DA90" s="89"/>
      <c r="DB90" s="89"/>
      <c r="DC90" s="89"/>
      <c r="DD90" s="89"/>
      <c r="DE90" s="89"/>
      <c r="DF90" s="89"/>
      <c r="DG90" s="89"/>
      <c r="DH90" s="89"/>
      <c r="DI90" s="89"/>
      <c r="DJ90" s="89"/>
      <c r="DK90" s="89"/>
      <c r="DL90" s="89"/>
      <c r="DM90" s="89"/>
      <c r="DN90" s="89"/>
      <c r="DO90" s="89"/>
      <c r="DP90" s="89"/>
      <c r="DQ90" s="89"/>
      <c r="DR90" s="89"/>
      <c r="DS90" s="89"/>
      <c r="DT90" s="89"/>
      <c r="DU90" s="89"/>
      <c r="DV90" s="89"/>
      <c r="DW90" s="89"/>
      <c r="DX90" s="89"/>
      <c r="DY90" s="89"/>
      <c r="DZ90" s="89"/>
      <c r="EA90" s="89"/>
      <c r="EB90" s="89"/>
      <c r="EC90" s="89"/>
      <c r="ED90" s="89"/>
      <c r="EE90" s="89"/>
      <c r="EF90" s="89"/>
      <c r="EG90" s="89"/>
      <c r="EH90" s="89"/>
      <c r="EI90" s="89"/>
      <c r="EJ90" s="89"/>
      <c r="EK90" s="89"/>
      <c r="EL90" s="89"/>
      <c r="EM90" s="89"/>
      <c r="EN90" s="89"/>
      <c r="EO90" s="89"/>
      <c r="EP90" s="89"/>
      <c r="EQ90" s="89"/>
      <c r="ER90" s="89"/>
      <c r="ES90" s="89"/>
      <c r="ET90" s="89"/>
      <c r="EU90" s="89"/>
      <c r="EV90" s="89"/>
      <c r="EW90" s="89"/>
      <c r="EX90" s="89"/>
      <c r="EY90" s="89"/>
      <c r="EZ90" s="89"/>
      <c r="FA90" s="89"/>
      <c r="FB90" s="89"/>
      <c r="FC90" s="89"/>
      <c r="FD90" s="89"/>
      <c r="FE90" s="89"/>
      <c r="FF90" s="89"/>
      <c r="FG90" s="89"/>
      <c r="FH90" s="89"/>
      <c r="FI90" s="89"/>
      <c r="FJ90" s="89"/>
      <c r="FK90" s="89"/>
      <c r="FL90" s="89"/>
      <c r="FM90" s="89"/>
      <c r="FN90" s="89"/>
      <c r="FO90" s="89"/>
      <c r="FP90" s="89"/>
      <c r="FQ90" s="89"/>
      <c r="FR90" s="89"/>
      <c r="FS90" s="89"/>
      <c r="FT90" s="89"/>
      <c r="FU90" s="89"/>
      <c r="FV90" s="89"/>
      <c r="FW90" s="89"/>
      <c r="FX90" s="89"/>
      <c r="FY90" s="89"/>
      <c r="FZ90" s="89"/>
      <c r="GA90" s="89"/>
      <c r="GB90" s="89"/>
      <c r="GC90" s="89"/>
      <c r="GD90" s="89"/>
      <c r="GE90" s="89"/>
      <c r="GF90" s="89"/>
      <c r="GG90" s="89"/>
      <c r="GH90" s="89"/>
      <c r="GI90" s="89"/>
      <c r="GJ90" s="89"/>
      <c r="GK90" s="89"/>
      <c r="GL90" s="89"/>
      <c r="GM90" s="89"/>
      <c r="GN90" s="89"/>
      <c r="GO90" s="89"/>
      <c r="GP90" s="89"/>
      <c r="GQ90" s="89"/>
      <c r="GR90" s="89"/>
      <c r="GS90" s="89"/>
      <c r="GT90" s="89"/>
      <c r="GU90" s="89"/>
      <c r="GV90" s="89"/>
      <c r="GW90" s="89"/>
      <c r="GX90" s="89"/>
      <c r="GY90" s="89"/>
      <c r="GZ90" s="89"/>
      <c r="HA90" s="89"/>
      <c r="HB90" s="89"/>
      <c r="HC90" s="89"/>
      <c r="HD90" s="89"/>
      <c r="HE90" s="89"/>
      <c r="HF90" s="89"/>
      <c r="HG90" s="89"/>
      <c r="HH90" s="89"/>
      <c r="HI90" s="89"/>
      <c r="HJ90" s="89"/>
      <c r="HK90" s="89"/>
      <c r="HL90" s="89"/>
      <c r="HM90" s="89"/>
      <c r="HN90" s="89"/>
      <c r="HO90" s="89"/>
      <c r="HP90" s="89"/>
      <c r="HQ90" s="89"/>
      <c r="HR90" s="89"/>
      <c r="HS90" s="89"/>
      <c r="HT90" s="89"/>
      <c r="HU90" s="89"/>
      <c r="HV90" s="89"/>
      <c r="HW90" s="89"/>
      <c r="HX90" s="89"/>
      <c r="HY90" s="89"/>
      <c r="HZ90" s="89"/>
      <c r="IA90" s="89"/>
      <c r="IB90" s="89"/>
      <c r="IC90" s="89"/>
      <c r="ID90" s="89"/>
      <c r="IE90" s="89"/>
      <c r="IF90" s="89"/>
      <c r="IG90" s="89"/>
      <c r="IH90" s="89"/>
      <c r="II90" s="89"/>
      <c r="IJ90" s="89"/>
      <c r="IK90" s="89"/>
      <c r="IL90" s="89"/>
      <c r="IM90" s="89"/>
      <c r="IN90" s="89"/>
      <c r="IO90" s="89"/>
      <c r="IP90" s="89"/>
      <c r="IQ90" s="89"/>
      <c r="IR90" s="89"/>
      <c r="IS90" s="89"/>
      <c r="IT90" s="89"/>
      <c r="IU90" s="89"/>
      <c r="IV90" s="89"/>
      <c r="IW90" s="89"/>
      <c r="IX90" s="89"/>
      <c r="IY90" s="89"/>
      <c r="IZ90" s="89"/>
      <c r="JA90" s="89"/>
      <c r="JB90" s="89"/>
      <c r="JC90" s="89"/>
      <c r="JD90" s="89"/>
      <c r="JE90" s="89"/>
      <c r="JF90" s="89"/>
      <c r="JG90" s="89"/>
      <c r="JH90" s="89"/>
      <c r="JI90" s="89"/>
      <c r="JJ90" s="89"/>
      <c r="JK90" s="89"/>
      <c r="JL90" s="89"/>
      <c r="JM90" s="89"/>
      <c r="JN90" s="89"/>
      <c r="JO90" s="89"/>
      <c r="JP90" s="89"/>
      <c r="JQ90" s="89"/>
      <c r="JR90" s="89"/>
      <c r="JS90" s="89"/>
      <c r="JT90" s="89"/>
      <c r="JU90" s="89"/>
      <c r="JV90" s="89"/>
      <c r="JW90" s="89"/>
      <c r="JX90" s="89"/>
      <c r="JY90" s="89"/>
      <c r="JZ90" s="89"/>
      <c r="KA90" s="89"/>
      <c r="KB90" s="89"/>
      <c r="KC90" s="89"/>
      <c r="KD90" s="89"/>
      <c r="KE90" s="89"/>
      <c r="KF90" s="89"/>
      <c r="KG90" s="89"/>
      <c r="KH90" s="89"/>
      <c r="KI90" s="89"/>
      <c r="KJ90" s="89"/>
      <c r="KK90" s="89"/>
      <c r="KL90" s="89"/>
      <c r="KM90" s="89"/>
      <c r="KN90" s="89"/>
      <c r="KO90" s="89"/>
      <c r="KP90" s="89"/>
      <c r="KQ90" s="89"/>
      <c r="KR90" s="89"/>
      <c r="KS90" s="89"/>
      <c r="KT90" s="89"/>
      <c r="KU90" s="89"/>
      <c r="KV90" s="89"/>
      <c r="KW90" s="89"/>
      <c r="KX90" s="89"/>
      <c r="KY90" s="89"/>
      <c r="KZ90" s="89"/>
      <c r="LA90" s="89"/>
      <c r="LB90" s="89"/>
      <c r="LC90" s="89"/>
      <c r="LD90" s="89"/>
      <c r="LE90" s="89"/>
      <c r="LF90" s="89"/>
      <c r="LG90" s="89"/>
      <c r="LH90" s="89"/>
      <c r="LI90" s="89"/>
      <c r="LJ90" s="89"/>
      <c r="LK90" s="89"/>
      <c r="LL90" s="89"/>
      <c r="LM90" s="89"/>
      <c r="LN90" s="89"/>
      <c r="LO90" s="89"/>
      <c r="LP90" s="89"/>
      <c r="LQ90" s="89"/>
      <c r="LR90" s="89"/>
      <c r="LS90" s="89"/>
      <c r="LT90" s="89"/>
      <c r="LU90" s="89"/>
      <c r="LV90" s="89"/>
      <c r="LW90" s="89"/>
      <c r="LX90" s="89"/>
      <c r="LY90" s="89"/>
      <c r="LZ90" s="89"/>
      <c r="MA90" s="89"/>
      <c r="MB90" s="89"/>
      <c r="MC90" s="89"/>
      <c r="MD90" s="89"/>
      <c r="ME90" s="89"/>
      <c r="MF90" s="89"/>
      <c r="MG90" s="89"/>
      <c r="MH90" s="89"/>
      <c r="MI90" s="89"/>
      <c r="MJ90" s="89"/>
      <c r="MK90" s="89"/>
      <c r="ML90" s="89"/>
      <c r="MM90" s="89"/>
      <c r="MN90" s="89"/>
      <c r="MO90" s="89"/>
      <c r="MP90" s="89"/>
      <c r="MQ90" s="89"/>
      <c r="MR90" s="89"/>
      <c r="MS90" s="89"/>
      <c r="MT90" s="89"/>
      <c r="MU90" s="89"/>
      <c r="MV90" s="89"/>
      <c r="MW90" s="89"/>
      <c r="MX90" s="89"/>
      <c r="MY90" s="89"/>
      <c r="MZ90" s="89"/>
      <c r="NA90" s="89"/>
      <c r="NB90" s="89"/>
      <c r="NC90" s="89"/>
      <c r="ND90" s="89"/>
      <c r="NE90" s="89"/>
      <c r="NF90" s="89"/>
      <c r="NG90" s="89"/>
      <c r="NH90" s="89"/>
      <c r="NI90" s="89"/>
      <c r="NJ90" s="89"/>
      <c r="NK90" s="89"/>
      <c r="NL90" s="89"/>
      <c r="NM90" s="89"/>
      <c r="NN90" s="89"/>
      <c r="NO90" s="89"/>
      <c r="NP90" s="89"/>
      <c r="NQ90" s="89"/>
      <c r="NR90" s="89"/>
      <c r="NS90" s="89"/>
      <c r="NT90" s="89"/>
      <c r="NU90" s="89"/>
      <c r="NV90" s="89"/>
      <c r="NW90" s="89"/>
      <c r="NX90" s="89"/>
      <c r="NY90" s="89"/>
      <c r="NZ90" s="89"/>
      <c r="OA90" s="89"/>
      <c r="OB90" s="89"/>
      <c r="OC90" s="89"/>
      <c r="OD90" s="89"/>
      <c r="OE90" s="89"/>
      <c r="OF90" s="89"/>
      <c r="OG90" s="89"/>
      <c r="OH90" s="89"/>
      <c r="OI90" s="89"/>
      <c r="OJ90" s="89"/>
      <c r="OK90" s="89"/>
      <c r="OL90" s="89"/>
      <c r="OM90" s="89"/>
      <c r="ON90" s="89"/>
      <c r="OO90" s="89"/>
      <c r="OP90" s="89"/>
      <c r="OQ90" s="89"/>
      <c r="OR90" s="89"/>
      <c r="OS90" s="89"/>
      <c r="OT90" s="89"/>
      <c r="OU90" s="89"/>
      <c r="OV90" s="89"/>
      <c r="OW90" s="89"/>
      <c r="OX90" s="89"/>
      <c r="OY90" s="89"/>
      <c r="OZ90" s="89"/>
      <c r="PA90" s="89"/>
      <c r="PB90" s="89"/>
      <c r="PC90" s="89"/>
      <c r="PD90" s="89"/>
      <c r="PE90" s="89"/>
      <c r="PF90" s="89"/>
      <c r="PG90" s="89"/>
      <c r="PH90" s="89"/>
      <c r="PI90" s="89"/>
      <c r="PJ90" s="89"/>
      <c r="PK90" s="89"/>
      <c r="PL90" s="89"/>
      <c r="PM90" s="89"/>
      <c r="PN90" s="89"/>
      <c r="PO90" s="89"/>
      <c r="PP90" s="89"/>
      <c r="PQ90" s="89"/>
      <c r="PR90" s="89"/>
      <c r="PS90" s="89"/>
      <c r="PT90" s="89"/>
      <c r="PU90" s="89"/>
      <c r="PV90" s="89"/>
      <c r="PW90" s="89"/>
      <c r="PX90" s="89"/>
      <c r="PY90" s="89"/>
      <c r="PZ90" s="89"/>
      <c r="QA90" s="89"/>
      <c r="QB90" s="89"/>
      <c r="QC90" s="89"/>
      <c r="QD90" s="89"/>
      <c r="QE90" s="89"/>
      <c r="QF90" s="89"/>
      <c r="QG90" s="89"/>
      <c r="QH90" s="89"/>
      <c r="QI90" s="89"/>
      <c r="QJ90" s="89"/>
      <c r="QK90" s="89"/>
      <c r="QL90" s="89"/>
      <c r="QM90" s="89"/>
      <c r="QN90" s="89"/>
      <c r="QO90" s="89"/>
      <c r="QP90" s="89"/>
      <c r="QQ90" s="89"/>
      <c r="QR90" s="89"/>
      <c r="QS90" s="89"/>
      <c r="QT90" s="89"/>
      <c r="QU90" s="89"/>
      <c r="QV90" s="89"/>
      <c r="QW90" s="89"/>
      <c r="QX90" s="89"/>
      <c r="QY90" s="89"/>
      <c r="QZ90" s="89"/>
      <c r="RA90" s="89"/>
      <c r="RB90" s="89"/>
      <c r="RC90" s="89"/>
      <c r="RD90" s="89"/>
      <c r="RE90" s="89"/>
      <c r="RF90" s="89"/>
      <c r="RG90" s="89"/>
      <c r="RH90" s="89"/>
      <c r="RI90" s="89"/>
      <c r="RJ90" s="89"/>
      <c r="RK90" s="89"/>
      <c r="RL90" s="89"/>
      <c r="RM90" s="89"/>
      <c r="RN90" s="89"/>
      <c r="RO90" s="89"/>
      <c r="RP90" s="89"/>
      <c r="RQ90" s="89"/>
      <c r="RR90" s="89"/>
      <c r="RS90" s="89"/>
      <c r="RT90" s="89"/>
      <c r="RU90" s="89"/>
      <c r="RV90" s="89"/>
      <c r="RW90" s="89"/>
      <c r="RX90" s="89"/>
      <c r="RY90" s="89"/>
      <c r="RZ90" s="89"/>
      <c r="SA90" s="89"/>
      <c r="SB90" s="89"/>
      <c r="SC90" s="89"/>
      <c r="SD90" s="89"/>
      <c r="SE90" s="89"/>
      <c r="SF90" s="89"/>
      <c r="SG90" s="89"/>
      <c r="SH90" s="89"/>
      <c r="SI90" s="89"/>
      <c r="SJ90" s="89"/>
      <c r="SK90" s="89"/>
      <c r="SL90" s="89"/>
      <c r="SM90" s="89"/>
      <c r="SN90" s="89"/>
      <c r="SO90" s="89"/>
      <c r="SP90" s="89"/>
      <c r="SQ90" s="89"/>
      <c r="SR90" s="89"/>
      <c r="SS90" s="89"/>
      <c r="ST90" s="89"/>
      <c r="SU90" s="89"/>
      <c r="SV90" s="89"/>
      <c r="SW90" s="89"/>
      <c r="SX90" s="89"/>
      <c r="SY90" s="89"/>
      <c r="SZ90" s="89"/>
      <c r="TA90" s="89"/>
      <c r="TB90" s="89"/>
      <c r="TC90" s="89"/>
      <c r="TD90" s="89"/>
      <c r="TE90" s="89"/>
      <c r="TF90" s="89"/>
      <c r="TG90" s="89"/>
      <c r="TH90" s="89"/>
      <c r="TI90" s="89"/>
      <c r="TJ90" s="89"/>
      <c r="TK90" s="89"/>
      <c r="TL90" s="89"/>
      <c r="TM90" s="89"/>
      <c r="TN90" s="89"/>
      <c r="TO90" s="89"/>
      <c r="TP90" s="89"/>
      <c r="TQ90" s="89"/>
      <c r="TR90" s="89"/>
      <c r="TS90" s="89"/>
      <c r="TT90" s="89"/>
      <c r="TU90" s="89"/>
      <c r="TV90" s="89"/>
      <c r="TW90" s="89"/>
      <c r="TX90" s="89"/>
      <c r="TY90" s="89"/>
      <c r="TZ90" s="89"/>
      <c r="UA90" s="89"/>
      <c r="UB90" s="89"/>
      <c r="UC90" s="89"/>
      <c r="UD90" s="89"/>
      <c r="UE90" s="89"/>
      <c r="UF90" s="89"/>
      <c r="UG90" s="89"/>
      <c r="UH90" s="89"/>
      <c r="UI90" s="89"/>
      <c r="UJ90" s="89"/>
      <c r="UK90" s="89"/>
      <c r="UL90" s="89"/>
      <c r="UM90" s="89"/>
      <c r="UN90" s="89"/>
      <c r="UO90" s="89"/>
      <c r="UP90" s="89"/>
      <c r="UQ90" s="89"/>
      <c r="UR90" s="89"/>
      <c r="US90" s="89"/>
      <c r="UT90" s="89"/>
      <c r="UU90" s="89"/>
      <c r="UV90" s="89"/>
      <c r="UW90" s="89"/>
      <c r="UX90" s="89"/>
      <c r="UY90" s="89"/>
      <c r="UZ90" s="89"/>
      <c r="VA90" s="89"/>
      <c r="VB90" s="89"/>
      <c r="VC90" s="89"/>
      <c r="VD90" s="89"/>
      <c r="VE90" s="89"/>
      <c r="VF90" s="89"/>
      <c r="VG90" s="89"/>
      <c r="VH90" s="89"/>
      <c r="VI90" s="89"/>
      <c r="VJ90" s="89"/>
      <c r="VK90" s="89"/>
      <c r="VL90" s="89"/>
      <c r="VM90" s="89"/>
      <c r="VN90" s="89"/>
      <c r="VO90" s="89"/>
      <c r="VP90" s="89"/>
      <c r="VQ90" s="89"/>
      <c r="VR90" s="89"/>
      <c r="VS90" s="89"/>
      <c r="VT90" s="89"/>
      <c r="VU90" s="89"/>
      <c r="VV90" s="89"/>
      <c r="VW90" s="89"/>
      <c r="VX90" s="89"/>
      <c r="VY90" s="89"/>
      <c r="VZ90" s="89"/>
      <c r="WA90" s="89"/>
      <c r="WB90" s="89"/>
      <c r="WC90" s="89"/>
      <c r="WD90" s="89"/>
      <c r="WE90" s="89"/>
      <c r="WF90" s="89"/>
      <c r="WG90" s="89"/>
      <c r="WH90" s="89"/>
      <c r="WI90" s="89"/>
      <c r="WJ90" s="89"/>
      <c r="WK90" s="89"/>
      <c r="WL90" s="89"/>
      <c r="WM90" s="89"/>
      <c r="WN90" s="89"/>
      <c r="WO90" s="89"/>
      <c r="WP90" s="89"/>
      <c r="WQ90" s="89"/>
      <c r="WR90" s="89"/>
      <c r="WS90" s="89"/>
      <c r="WT90" s="89"/>
      <c r="WU90" s="89"/>
      <c r="WV90" s="89"/>
      <c r="WW90" s="89"/>
      <c r="WX90" s="89"/>
      <c r="WY90" s="89"/>
      <c r="WZ90" s="89"/>
      <c r="XA90" s="89"/>
      <c r="XB90" s="89"/>
      <c r="XC90" s="89"/>
      <c r="XD90" s="89"/>
      <c r="XE90" s="89"/>
      <c r="XF90" s="89"/>
      <c r="XG90" s="89"/>
      <c r="XH90" s="89"/>
      <c r="XI90" s="89"/>
      <c r="XJ90" s="89"/>
      <c r="XK90" s="89"/>
      <c r="XL90" s="89"/>
      <c r="XM90" s="89"/>
      <c r="XN90" s="89"/>
      <c r="XO90" s="89"/>
      <c r="XP90" s="89"/>
      <c r="XQ90" s="89"/>
      <c r="XR90" s="89"/>
      <c r="XS90" s="89"/>
      <c r="XT90" s="89"/>
      <c r="XU90" s="89"/>
      <c r="XV90" s="89"/>
      <c r="XW90" s="89"/>
      <c r="XX90" s="89"/>
      <c r="XY90" s="89"/>
      <c r="XZ90" s="89"/>
      <c r="YA90" s="89"/>
      <c r="YB90" s="89"/>
      <c r="YC90" s="89"/>
      <c r="YD90" s="89"/>
      <c r="YE90" s="89"/>
      <c r="YF90" s="89"/>
      <c r="YG90" s="89"/>
      <c r="YH90" s="89"/>
      <c r="YI90" s="89"/>
      <c r="YJ90" s="89"/>
      <c r="YK90" s="89"/>
      <c r="YL90" s="89"/>
      <c r="YM90" s="89"/>
      <c r="YN90" s="89"/>
      <c r="YO90" s="89"/>
      <c r="YP90" s="89"/>
      <c r="YQ90" s="89"/>
      <c r="YR90" s="89"/>
      <c r="YS90" s="89"/>
      <c r="YT90" s="89"/>
      <c r="YU90" s="89"/>
      <c r="YV90" s="89"/>
      <c r="YW90" s="89"/>
      <c r="YX90" s="89"/>
      <c r="YY90" s="89"/>
      <c r="YZ90" s="89"/>
      <c r="ZA90" s="89"/>
      <c r="ZB90" s="89"/>
      <c r="ZC90" s="89"/>
      <c r="ZD90" s="89"/>
      <c r="ZE90" s="89"/>
      <c r="ZF90" s="89"/>
      <c r="ZG90" s="89"/>
      <c r="ZH90" s="89"/>
      <c r="ZI90" s="89"/>
      <c r="ZJ90" s="89"/>
      <c r="ZK90" s="89"/>
      <c r="ZL90" s="89"/>
      <c r="ZM90" s="89"/>
      <c r="ZN90" s="89"/>
      <c r="ZO90" s="89"/>
      <c r="ZP90" s="89"/>
      <c r="ZQ90" s="89"/>
      <c r="ZR90" s="89"/>
      <c r="ZS90" s="89"/>
      <c r="ZT90" s="89"/>
      <c r="ZU90" s="89"/>
      <c r="ZV90" s="89"/>
      <c r="ZW90" s="89"/>
      <c r="ZX90" s="89"/>
      <c r="ZY90" s="89"/>
      <c r="ZZ90" s="89"/>
      <c r="AAA90" s="89"/>
      <c r="AAB90" s="89"/>
      <c r="AAC90" s="89"/>
      <c r="AAD90" s="89"/>
      <c r="AAE90" s="89"/>
      <c r="AAF90" s="89"/>
      <c r="AAG90" s="89"/>
      <c r="AAH90" s="89"/>
      <c r="AAI90" s="89"/>
      <c r="AAJ90" s="89"/>
      <c r="AAK90" s="89"/>
      <c r="AAL90" s="89"/>
      <c r="AAM90" s="89"/>
      <c r="AAN90" s="89"/>
      <c r="AAO90" s="89"/>
      <c r="AAP90" s="89"/>
      <c r="AAQ90" s="89"/>
      <c r="AAR90" s="89"/>
      <c r="AAS90" s="89"/>
      <c r="AAT90" s="89"/>
      <c r="AAU90" s="89"/>
      <c r="AAV90" s="89"/>
      <c r="AAW90" s="89"/>
      <c r="AAX90" s="89"/>
      <c r="AAY90" s="89"/>
      <c r="AAZ90" s="89"/>
      <c r="ABA90" s="89"/>
      <c r="ABB90" s="89"/>
      <c r="ABC90" s="89"/>
      <c r="ABD90" s="89"/>
      <c r="ABE90" s="89"/>
      <c r="ABF90" s="89"/>
      <c r="ABG90" s="89"/>
      <c r="ABH90" s="89"/>
      <c r="ABI90" s="89"/>
      <c r="ABJ90" s="89"/>
      <c r="ABK90" s="89"/>
      <c r="ABL90" s="89"/>
      <c r="ABM90" s="89"/>
      <c r="ABN90" s="89"/>
      <c r="ABO90" s="89"/>
      <c r="ABP90" s="89"/>
      <c r="ABQ90" s="89"/>
      <c r="ABR90" s="89"/>
      <c r="ABS90" s="89"/>
      <c r="ABT90" s="89"/>
      <c r="ABU90" s="89"/>
      <c r="ABV90" s="89"/>
      <c r="ABW90" s="89"/>
      <c r="ABX90" s="89"/>
      <c r="ABY90" s="89"/>
      <c r="ABZ90" s="89"/>
      <c r="ACA90" s="89"/>
      <c r="ACB90" s="89"/>
      <c r="ACC90" s="89"/>
      <c r="ACD90" s="89"/>
      <c r="ACE90" s="89"/>
      <c r="ACF90" s="89"/>
      <c r="ACG90" s="89"/>
      <c r="ACH90" s="89"/>
      <c r="ACI90" s="89"/>
      <c r="ACJ90" s="89"/>
      <c r="ACK90" s="89"/>
      <c r="ACL90" s="89"/>
      <c r="ACM90" s="89"/>
      <c r="ACN90" s="89"/>
      <c r="ACO90" s="89"/>
      <c r="ACP90" s="89"/>
      <c r="ACQ90" s="89"/>
      <c r="ACR90" s="89"/>
      <c r="ACS90" s="89"/>
      <c r="ACT90" s="89"/>
      <c r="ACU90" s="89"/>
      <c r="ACV90" s="89"/>
      <c r="ACW90" s="89"/>
      <c r="ACX90" s="89"/>
      <c r="ACY90" s="89"/>
      <c r="ACZ90" s="89"/>
      <c r="ADA90" s="89"/>
      <c r="ADB90" s="89"/>
      <c r="ADC90" s="89"/>
      <c r="ADD90" s="89"/>
      <c r="ADE90" s="89"/>
      <c r="ADF90" s="89"/>
      <c r="ADG90" s="89"/>
      <c r="ADH90" s="89"/>
      <c r="ADI90" s="89"/>
      <c r="ADJ90" s="89"/>
      <c r="ADK90" s="89"/>
      <c r="ADL90" s="89"/>
      <c r="ADM90" s="89"/>
      <c r="ADN90" s="89"/>
      <c r="ADO90" s="89"/>
      <c r="ADP90" s="89"/>
      <c r="ADQ90" s="89"/>
      <c r="ADR90" s="89"/>
      <c r="ADS90" s="89"/>
      <c r="ADT90" s="89"/>
      <c r="ADU90" s="89"/>
      <c r="ADV90" s="89"/>
      <c r="ADW90" s="89"/>
      <c r="ADX90" s="89"/>
      <c r="ADY90" s="89"/>
      <c r="ADZ90" s="89"/>
      <c r="AEA90" s="89"/>
      <c r="AEB90" s="89"/>
      <c r="AEC90" s="89"/>
      <c r="AED90" s="89"/>
      <c r="AEE90" s="89"/>
      <c r="AEF90" s="89"/>
      <c r="AEG90" s="89"/>
      <c r="AEH90" s="89"/>
      <c r="AEI90" s="89"/>
      <c r="AEJ90" s="89"/>
      <c r="AEK90" s="89"/>
      <c r="AEL90" s="89"/>
      <c r="AEM90" s="89"/>
      <c r="AEN90" s="89"/>
      <c r="AEO90" s="89"/>
      <c r="AEP90" s="89"/>
      <c r="AEQ90" s="89"/>
      <c r="AER90" s="89"/>
      <c r="AES90" s="89"/>
      <c r="AET90" s="89"/>
      <c r="AEU90" s="89"/>
      <c r="AEV90" s="89"/>
      <c r="AEW90" s="89"/>
      <c r="AEX90" s="89"/>
      <c r="AEY90" s="89"/>
      <c r="AEZ90" s="89"/>
      <c r="AFA90" s="89"/>
      <c r="AFB90" s="89"/>
      <c r="AFC90" s="89"/>
      <c r="AFD90" s="89"/>
      <c r="AFE90" s="89"/>
      <c r="AFF90" s="89"/>
      <c r="AFG90" s="89"/>
      <c r="AFH90" s="89"/>
      <c r="AFI90" s="89"/>
      <c r="AFJ90" s="89"/>
      <c r="AFK90" s="89"/>
      <c r="AFL90" s="89"/>
      <c r="AFM90" s="89"/>
      <c r="AFN90" s="89"/>
      <c r="AFO90" s="89"/>
      <c r="AFP90" s="89"/>
      <c r="AFQ90" s="89"/>
      <c r="AFR90" s="89"/>
      <c r="AFS90" s="89"/>
      <c r="AFT90" s="89"/>
      <c r="AFU90" s="89"/>
      <c r="AFV90" s="89"/>
      <c r="AFW90" s="89"/>
      <c r="AFX90" s="89"/>
      <c r="AFY90" s="89"/>
      <c r="AFZ90" s="89"/>
      <c r="AGA90" s="89"/>
      <c r="AGB90" s="89"/>
      <c r="AGC90" s="89"/>
      <c r="AGD90" s="89"/>
      <c r="AGE90" s="89"/>
      <c r="AGF90" s="89"/>
      <c r="AGG90" s="89"/>
      <c r="AGH90" s="89"/>
      <c r="AGI90" s="89"/>
      <c r="AGJ90" s="89"/>
      <c r="AGK90" s="89"/>
      <c r="AGL90" s="89"/>
      <c r="AGM90" s="89"/>
      <c r="AGN90" s="89"/>
      <c r="AGO90" s="89"/>
      <c r="AGP90" s="89"/>
      <c r="AGQ90" s="89"/>
      <c r="AGR90" s="89"/>
      <c r="AGS90" s="89"/>
      <c r="AGT90" s="89"/>
      <c r="AGU90" s="89"/>
      <c r="AGV90" s="89"/>
      <c r="AGW90" s="89"/>
      <c r="AGX90" s="89"/>
      <c r="AGY90" s="89"/>
      <c r="AGZ90" s="89"/>
      <c r="AHA90" s="89"/>
      <c r="AHB90" s="89"/>
      <c r="AHC90" s="89"/>
      <c r="AHD90" s="89"/>
      <c r="AHE90" s="89"/>
      <c r="AHF90" s="89"/>
      <c r="AHG90" s="89"/>
      <c r="AHH90" s="89"/>
      <c r="AHI90" s="89"/>
      <c r="AHJ90" s="89"/>
      <c r="AHK90" s="89"/>
      <c r="AHL90" s="89"/>
      <c r="AHM90" s="89"/>
      <c r="AHN90" s="89"/>
      <c r="AHO90" s="89"/>
      <c r="AHP90" s="89"/>
      <c r="AHQ90" s="89"/>
      <c r="AHR90" s="89"/>
      <c r="AHS90" s="89"/>
      <c r="AHT90" s="89"/>
      <c r="AHU90" s="89"/>
      <c r="AHV90" s="89"/>
      <c r="AHW90" s="89"/>
      <c r="AHX90" s="89"/>
      <c r="AHY90" s="89"/>
      <c r="AHZ90" s="89"/>
      <c r="AIA90" s="89"/>
      <c r="AIB90" s="89"/>
      <c r="AIC90" s="89"/>
      <c r="AID90" s="89"/>
      <c r="AIE90" s="89"/>
      <c r="AIF90" s="89"/>
      <c r="AIG90" s="89"/>
      <c r="AIH90" s="89"/>
      <c r="AII90" s="89"/>
      <c r="AIJ90" s="89"/>
      <c r="AIK90" s="89"/>
      <c r="AIL90" s="89"/>
      <c r="AIM90" s="89"/>
      <c r="AIN90" s="89"/>
      <c r="AIO90" s="89"/>
      <c r="AIP90" s="89"/>
      <c r="AIQ90" s="89"/>
      <c r="AIR90" s="89"/>
      <c r="AIS90" s="89"/>
      <c r="AIT90" s="89"/>
      <c r="AIU90" s="89"/>
      <c r="AIV90" s="89"/>
      <c r="AIW90" s="89"/>
      <c r="AIX90" s="89"/>
      <c r="AIY90" s="89"/>
      <c r="AIZ90" s="89"/>
      <c r="AJA90" s="89"/>
      <c r="AJB90" s="89"/>
      <c r="AJC90" s="89"/>
      <c r="AJD90" s="89"/>
      <c r="AJE90" s="89"/>
      <c r="AJF90" s="89"/>
      <c r="AJG90" s="89"/>
      <c r="AJH90" s="89"/>
      <c r="AJI90" s="89"/>
      <c r="AJJ90" s="89"/>
      <c r="AJK90" s="89"/>
      <c r="AJL90" s="89"/>
      <c r="AJM90" s="89"/>
      <c r="AJN90" s="89"/>
      <c r="AJO90" s="89"/>
      <c r="AJP90" s="89"/>
      <c r="AJQ90" s="89"/>
      <c r="AJR90" s="89"/>
      <c r="AJS90" s="89"/>
      <c r="AJT90" s="89"/>
      <c r="AJU90" s="89"/>
      <c r="AJV90" s="89"/>
      <c r="AJW90" s="89"/>
      <c r="AJX90" s="89"/>
      <c r="AJY90" s="89"/>
      <c r="AJZ90" s="89"/>
      <c r="AKA90" s="89"/>
      <c r="AKB90" s="89"/>
      <c r="AKC90" s="89"/>
      <c r="AKD90" s="89"/>
      <c r="AKE90" s="89"/>
      <c r="AKF90" s="89"/>
      <c r="AKG90" s="89"/>
      <c r="AKH90" s="89"/>
      <c r="AKI90" s="89"/>
      <c r="AKJ90" s="89"/>
      <c r="AKK90" s="89"/>
      <c r="AKL90" s="89"/>
      <c r="AKM90" s="89"/>
      <c r="AKN90" s="89"/>
      <c r="AKO90" s="89"/>
      <c r="AKP90" s="89"/>
      <c r="AKQ90" s="89"/>
      <c r="AKR90" s="89"/>
      <c r="AKS90" s="89"/>
      <c r="AKT90" s="89"/>
      <c r="AKU90" s="89"/>
      <c r="AKV90" s="89"/>
      <c r="AKW90" s="89"/>
      <c r="AKX90" s="89"/>
      <c r="AKY90" s="89"/>
      <c r="AKZ90" s="89"/>
      <c r="ALA90" s="89"/>
      <c r="ALB90" s="89"/>
      <c r="ALC90" s="89"/>
      <c r="ALD90" s="89"/>
      <c r="ALE90" s="89"/>
      <c r="ALF90" s="89"/>
      <c r="ALG90" s="89"/>
      <c r="ALH90" s="89"/>
      <c r="ALI90" s="89"/>
      <c r="ALJ90" s="89"/>
      <c r="ALK90" s="89"/>
      <c r="ALL90" s="89"/>
      <c r="ALM90" s="89"/>
      <c r="ALN90" s="89"/>
      <c r="ALO90" s="89"/>
      <c r="ALP90" s="89"/>
      <c r="ALQ90" s="89"/>
      <c r="ALR90" s="89"/>
      <c r="ALS90" s="89"/>
      <c r="ALT90" s="89"/>
      <c r="ALU90" s="89"/>
      <c r="ALV90" s="89"/>
      <c r="ALW90" s="89"/>
    </row>
    <row r="91" spans="1:1011" ht="14.25">
      <c r="A91" s="87"/>
      <c r="B91" s="89"/>
      <c r="C91" s="89"/>
      <c r="D91" s="89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89"/>
      <c r="AR91" s="89"/>
      <c r="AS91" s="89"/>
      <c r="AT91" s="89"/>
      <c r="AU91" s="89"/>
      <c r="AV91" s="89"/>
      <c r="AW91" s="89"/>
      <c r="AX91" s="89"/>
      <c r="AY91" s="89"/>
      <c r="AZ91" s="89"/>
      <c r="BA91" s="89"/>
      <c r="BB91" s="89"/>
      <c r="BC91" s="89"/>
      <c r="BD91" s="89"/>
      <c r="BE91" s="89"/>
      <c r="BF91" s="89"/>
      <c r="BG91" s="89"/>
      <c r="BH91" s="89"/>
      <c r="BI91" s="89"/>
      <c r="BJ91" s="89"/>
      <c r="BK91" s="89"/>
      <c r="BL91" s="89"/>
      <c r="BM91" s="89"/>
      <c r="BN91" s="89"/>
      <c r="BO91" s="89"/>
      <c r="BP91" s="89"/>
      <c r="BQ91" s="89"/>
      <c r="BR91" s="89"/>
      <c r="BS91" s="89"/>
      <c r="BT91" s="89"/>
      <c r="BU91" s="89"/>
      <c r="BV91" s="89"/>
      <c r="BW91" s="89"/>
      <c r="BX91" s="89"/>
      <c r="BY91" s="89"/>
      <c r="BZ91" s="89"/>
      <c r="CA91" s="89"/>
      <c r="CB91" s="89"/>
      <c r="CC91" s="89"/>
      <c r="CD91" s="89"/>
      <c r="CE91" s="89"/>
      <c r="CF91" s="89"/>
      <c r="CG91" s="89"/>
      <c r="CH91" s="89"/>
      <c r="CI91" s="89"/>
      <c r="CJ91" s="89"/>
      <c r="CK91" s="89"/>
      <c r="CL91" s="89"/>
      <c r="CM91" s="89"/>
      <c r="CN91" s="89"/>
      <c r="CO91" s="89"/>
      <c r="CP91" s="89"/>
      <c r="CQ91" s="89"/>
      <c r="CR91" s="89"/>
      <c r="CS91" s="89"/>
      <c r="CT91" s="89"/>
      <c r="CU91" s="89"/>
      <c r="CV91" s="89"/>
      <c r="CW91" s="89"/>
      <c r="CX91" s="89"/>
      <c r="CY91" s="89"/>
      <c r="CZ91" s="89"/>
      <c r="DA91" s="89"/>
      <c r="DB91" s="89"/>
      <c r="DC91" s="89"/>
      <c r="DD91" s="89"/>
      <c r="DE91" s="89"/>
      <c r="DF91" s="89"/>
      <c r="DG91" s="89"/>
      <c r="DH91" s="89"/>
      <c r="DI91" s="89"/>
      <c r="DJ91" s="89"/>
      <c r="DK91" s="89"/>
      <c r="DL91" s="89"/>
      <c r="DM91" s="89"/>
      <c r="DN91" s="89"/>
      <c r="DO91" s="89"/>
      <c r="DP91" s="89"/>
      <c r="DQ91" s="89"/>
      <c r="DR91" s="89"/>
      <c r="DS91" s="89"/>
      <c r="DT91" s="89"/>
      <c r="DU91" s="89"/>
      <c r="DV91" s="89"/>
      <c r="DW91" s="89"/>
      <c r="DX91" s="89"/>
      <c r="DY91" s="89"/>
      <c r="DZ91" s="89"/>
      <c r="EA91" s="89"/>
      <c r="EB91" s="89"/>
      <c r="EC91" s="89"/>
      <c r="ED91" s="89"/>
      <c r="EE91" s="89"/>
      <c r="EF91" s="89"/>
      <c r="EG91" s="89"/>
      <c r="EH91" s="89"/>
      <c r="EI91" s="89"/>
      <c r="EJ91" s="89"/>
      <c r="EK91" s="89"/>
      <c r="EL91" s="89"/>
      <c r="EM91" s="89"/>
      <c r="EN91" s="89"/>
      <c r="EO91" s="89"/>
      <c r="EP91" s="89"/>
      <c r="EQ91" s="89"/>
      <c r="ER91" s="89"/>
      <c r="ES91" s="89"/>
      <c r="ET91" s="89"/>
      <c r="EU91" s="89"/>
      <c r="EV91" s="89"/>
      <c r="EW91" s="89"/>
      <c r="EX91" s="89"/>
      <c r="EY91" s="89"/>
      <c r="EZ91" s="89"/>
      <c r="FA91" s="89"/>
      <c r="FB91" s="89"/>
      <c r="FC91" s="89"/>
      <c r="FD91" s="89"/>
      <c r="FE91" s="89"/>
      <c r="FF91" s="89"/>
      <c r="FG91" s="89"/>
      <c r="FH91" s="89"/>
      <c r="FI91" s="89"/>
      <c r="FJ91" s="89"/>
      <c r="FK91" s="89"/>
      <c r="FL91" s="89"/>
      <c r="FM91" s="89"/>
      <c r="FN91" s="89"/>
      <c r="FO91" s="89"/>
      <c r="FP91" s="89"/>
      <c r="FQ91" s="89"/>
      <c r="FR91" s="89"/>
      <c r="FS91" s="89"/>
      <c r="FT91" s="89"/>
      <c r="FU91" s="89"/>
      <c r="FV91" s="89"/>
      <c r="FW91" s="89"/>
      <c r="FX91" s="89"/>
      <c r="FY91" s="89"/>
      <c r="FZ91" s="89"/>
      <c r="GA91" s="89"/>
      <c r="GB91" s="89"/>
      <c r="GC91" s="89"/>
      <c r="GD91" s="89"/>
      <c r="GE91" s="89"/>
      <c r="GF91" s="89"/>
      <c r="GG91" s="89"/>
      <c r="GH91" s="89"/>
      <c r="GI91" s="89"/>
      <c r="GJ91" s="89"/>
      <c r="GK91" s="89"/>
      <c r="GL91" s="89"/>
      <c r="GM91" s="89"/>
      <c r="GN91" s="89"/>
      <c r="GO91" s="89"/>
      <c r="GP91" s="89"/>
      <c r="GQ91" s="89"/>
      <c r="GR91" s="89"/>
      <c r="GS91" s="89"/>
      <c r="GT91" s="89"/>
      <c r="GU91" s="89"/>
      <c r="GV91" s="89"/>
      <c r="GW91" s="89"/>
      <c r="GX91" s="89"/>
      <c r="GY91" s="89"/>
      <c r="GZ91" s="89"/>
      <c r="HA91" s="89"/>
      <c r="HB91" s="89"/>
      <c r="HC91" s="89"/>
      <c r="HD91" s="89"/>
      <c r="HE91" s="89"/>
      <c r="HF91" s="89"/>
      <c r="HG91" s="89"/>
      <c r="HH91" s="89"/>
      <c r="HI91" s="89"/>
      <c r="HJ91" s="89"/>
      <c r="HK91" s="89"/>
      <c r="HL91" s="89"/>
      <c r="HM91" s="89"/>
      <c r="HN91" s="89"/>
      <c r="HO91" s="89"/>
      <c r="HP91" s="89"/>
      <c r="HQ91" s="89"/>
      <c r="HR91" s="89"/>
      <c r="HS91" s="89"/>
      <c r="HT91" s="89"/>
      <c r="HU91" s="89"/>
      <c r="HV91" s="89"/>
      <c r="HW91" s="89"/>
      <c r="HX91" s="89"/>
      <c r="HY91" s="89"/>
      <c r="HZ91" s="89"/>
      <c r="IA91" s="89"/>
      <c r="IB91" s="89"/>
      <c r="IC91" s="89"/>
      <c r="ID91" s="89"/>
      <c r="IE91" s="89"/>
      <c r="IF91" s="89"/>
      <c r="IG91" s="89"/>
      <c r="IH91" s="89"/>
      <c r="II91" s="89"/>
      <c r="IJ91" s="89"/>
      <c r="IK91" s="89"/>
      <c r="IL91" s="89"/>
      <c r="IM91" s="89"/>
      <c r="IN91" s="89"/>
      <c r="IO91" s="89"/>
      <c r="IP91" s="89"/>
      <c r="IQ91" s="89"/>
      <c r="IR91" s="89"/>
      <c r="IS91" s="89"/>
      <c r="IT91" s="89"/>
      <c r="IU91" s="89"/>
      <c r="IV91" s="89"/>
      <c r="IW91" s="89"/>
      <c r="IX91" s="89"/>
      <c r="IY91" s="89"/>
      <c r="IZ91" s="89"/>
      <c r="JA91" s="89"/>
      <c r="JB91" s="89"/>
      <c r="JC91" s="89"/>
      <c r="JD91" s="89"/>
      <c r="JE91" s="89"/>
      <c r="JF91" s="89"/>
      <c r="JG91" s="89"/>
      <c r="JH91" s="89"/>
      <c r="JI91" s="89"/>
      <c r="JJ91" s="89"/>
      <c r="JK91" s="89"/>
      <c r="JL91" s="89"/>
      <c r="JM91" s="89"/>
      <c r="JN91" s="89"/>
      <c r="JO91" s="89"/>
      <c r="JP91" s="89"/>
      <c r="JQ91" s="89"/>
      <c r="JR91" s="89"/>
      <c r="JS91" s="89"/>
      <c r="JT91" s="89"/>
      <c r="JU91" s="89"/>
      <c r="JV91" s="89"/>
      <c r="JW91" s="89"/>
      <c r="JX91" s="89"/>
      <c r="JY91" s="89"/>
      <c r="JZ91" s="89"/>
      <c r="KA91" s="89"/>
      <c r="KB91" s="89"/>
      <c r="KC91" s="89"/>
      <c r="KD91" s="89"/>
      <c r="KE91" s="89"/>
      <c r="KF91" s="89"/>
      <c r="KG91" s="89"/>
      <c r="KH91" s="89"/>
      <c r="KI91" s="89"/>
      <c r="KJ91" s="89"/>
      <c r="KK91" s="89"/>
      <c r="KL91" s="89"/>
      <c r="KM91" s="89"/>
      <c r="KN91" s="89"/>
      <c r="KO91" s="89"/>
      <c r="KP91" s="89"/>
      <c r="KQ91" s="89"/>
      <c r="KR91" s="89"/>
      <c r="KS91" s="89"/>
      <c r="KT91" s="89"/>
      <c r="KU91" s="89"/>
      <c r="KV91" s="89"/>
      <c r="KW91" s="89"/>
      <c r="KX91" s="89"/>
      <c r="KY91" s="89"/>
      <c r="KZ91" s="89"/>
      <c r="LA91" s="89"/>
      <c r="LB91" s="89"/>
      <c r="LC91" s="89"/>
      <c r="LD91" s="89"/>
      <c r="LE91" s="89"/>
      <c r="LF91" s="89"/>
      <c r="LG91" s="89"/>
      <c r="LH91" s="89"/>
      <c r="LI91" s="89"/>
      <c r="LJ91" s="89"/>
      <c r="LK91" s="89"/>
      <c r="LL91" s="89"/>
      <c r="LM91" s="89"/>
      <c r="LN91" s="89"/>
      <c r="LO91" s="89"/>
      <c r="LP91" s="89"/>
      <c r="LQ91" s="89"/>
      <c r="LR91" s="89"/>
      <c r="LS91" s="89"/>
      <c r="LT91" s="89"/>
      <c r="LU91" s="89"/>
      <c r="LV91" s="89"/>
      <c r="LW91" s="89"/>
      <c r="LX91" s="89"/>
      <c r="LY91" s="89"/>
      <c r="LZ91" s="89"/>
      <c r="MA91" s="89"/>
      <c r="MB91" s="89"/>
      <c r="MC91" s="89"/>
      <c r="MD91" s="89"/>
      <c r="ME91" s="89"/>
      <c r="MF91" s="89"/>
      <c r="MG91" s="89"/>
      <c r="MH91" s="89"/>
      <c r="MI91" s="89"/>
      <c r="MJ91" s="89"/>
      <c r="MK91" s="89"/>
      <c r="ML91" s="89"/>
      <c r="MM91" s="89"/>
      <c r="MN91" s="89"/>
      <c r="MO91" s="89"/>
      <c r="MP91" s="89"/>
      <c r="MQ91" s="89"/>
      <c r="MR91" s="89"/>
      <c r="MS91" s="89"/>
      <c r="MT91" s="89"/>
      <c r="MU91" s="89"/>
      <c r="MV91" s="89"/>
      <c r="MW91" s="89"/>
      <c r="MX91" s="89"/>
      <c r="MY91" s="89"/>
      <c r="MZ91" s="89"/>
      <c r="NA91" s="89"/>
      <c r="NB91" s="89"/>
      <c r="NC91" s="89"/>
      <c r="ND91" s="89"/>
      <c r="NE91" s="89"/>
      <c r="NF91" s="89"/>
      <c r="NG91" s="89"/>
      <c r="NH91" s="89"/>
      <c r="NI91" s="89"/>
      <c r="NJ91" s="89"/>
      <c r="NK91" s="89"/>
      <c r="NL91" s="89"/>
      <c r="NM91" s="89"/>
      <c r="NN91" s="89"/>
      <c r="NO91" s="89"/>
      <c r="NP91" s="89"/>
      <c r="NQ91" s="89"/>
      <c r="NR91" s="89"/>
      <c r="NS91" s="89"/>
      <c r="NT91" s="89"/>
      <c r="NU91" s="89"/>
      <c r="NV91" s="89"/>
      <c r="NW91" s="89"/>
      <c r="NX91" s="89"/>
      <c r="NY91" s="89"/>
      <c r="NZ91" s="89"/>
      <c r="OA91" s="89"/>
      <c r="OB91" s="89"/>
      <c r="OC91" s="89"/>
      <c r="OD91" s="89"/>
      <c r="OE91" s="89"/>
      <c r="OF91" s="89"/>
      <c r="OG91" s="89"/>
      <c r="OH91" s="89"/>
      <c r="OI91" s="89"/>
      <c r="OJ91" s="89"/>
      <c r="OK91" s="89"/>
      <c r="OL91" s="89"/>
      <c r="OM91" s="89"/>
      <c r="ON91" s="89"/>
      <c r="OO91" s="89"/>
      <c r="OP91" s="89"/>
      <c r="OQ91" s="89"/>
      <c r="OR91" s="89"/>
      <c r="OS91" s="89"/>
      <c r="OT91" s="89"/>
      <c r="OU91" s="89"/>
      <c r="OV91" s="89"/>
      <c r="OW91" s="89"/>
      <c r="OX91" s="89"/>
      <c r="OY91" s="89"/>
      <c r="OZ91" s="89"/>
      <c r="PA91" s="89"/>
      <c r="PB91" s="89"/>
      <c r="PC91" s="89"/>
      <c r="PD91" s="89"/>
      <c r="PE91" s="89"/>
      <c r="PF91" s="89"/>
      <c r="PG91" s="89"/>
      <c r="PH91" s="89"/>
      <c r="PI91" s="89"/>
      <c r="PJ91" s="89"/>
      <c r="PK91" s="89"/>
      <c r="PL91" s="89"/>
      <c r="PM91" s="89"/>
      <c r="PN91" s="89"/>
      <c r="PO91" s="89"/>
      <c r="PP91" s="89"/>
      <c r="PQ91" s="89"/>
      <c r="PR91" s="89"/>
      <c r="PS91" s="89"/>
      <c r="PT91" s="89"/>
      <c r="PU91" s="89"/>
      <c r="PV91" s="89"/>
      <c r="PW91" s="89"/>
      <c r="PX91" s="89"/>
      <c r="PY91" s="89"/>
      <c r="PZ91" s="89"/>
      <c r="QA91" s="89"/>
      <c r="QB91" s="89"/>
      <c r="QC91" s="89"/>
      <c r="QD91" s="89"/>
      <c r="QE91" s="89"/>
      <c r="QF91" s="89"/>
      <c r="QG91" s="89"/>
      <c r="QH91" s="89"/>
      <c r="QI91" s="89"/>
      <c r="QJ91" s="89"/>
      <c r="QK91" s="89"/>
      <c r="QL91" s="89"/>
      <c r="QM91" s="89"/>
      <c r="QN91" s="89"/>
      <c r="QO91" s="89"/>
      <c r="QP91" s="89"/>
      <c r="QQ91" s="89"/>
      <c r="QR91" s="89"/>
      <c r="QS91" s="89"/>
      <c r="QT91" s="89"/>
      <c r="QU91" s="89"/>
      <c r="QV91" s="89"/>
      <c r="QW91" s="89"/>
      <c r="QX91" s="89"/>
      <c r="QY91" s="89"/>
      <c r="QZ91" s="89"/>
      <c r="RA91" s="89"/>
      <c r="RB91" s="89"/>
      <c r="RC91" s="89"/>
      <c r="RD91" s="89"/>
      <c r="RE91" s="89"/>
      <c r="RF91" s="89"/>
      <c r="RG91" s="89"/>
      <c r="RH91" s="89"/>
      <c r="RI91" s="89"/>
      <c r="RJ91" s="89"/>
      <c r="RK91" s="89"/>
      <c r="RL91" s="89"/>
      <c r="RM91" s="89"/>
      <c r="RN91" s="89"/>
      <c r="RO91" s="89"/>
      <c r="RP91" s="89"/>
      <c r="RQ91" s="89"/>
      <c r="RR91" s="89"/>
      <c r="RS91" s="89"/>
      <c r="RT91" s="89"/>
      <c r="RU91" s="89"/>
      <c r="RV91" s="89"/>
      <c r="RW91" s="89"/>
      <c r="RX91" s="89"/>
      <c r="RY91" s="89"/>
      <c r="RZ91" s="89"/>
      <c r="SA91" s="89"/>
      <c r="SB91" s="89"/>
      <c r="SC91" s="89"/>
      <c r="SD91" s="89"/>
      <c r="SE91" s="89"/>
      <c r="SF91" s="89"/>
      <c r="SG91" s="89"/>
      <c r="SH91" s="89"/>
      <c r="SI91" s="89"/>
      <c r="SJ91" s="89"/>
      <c r="SK91" s="89"/>
      <c r="SL91" s="89"/>
      <c r="SM91" s="89"/>
      <c r="SN91" s="89"/>
      <c r="SO91" s="89"/>
      <c r="SP91" s="89"/>
      <c r="SQ91" s="89"/>
      <c r="SR91" s="89"/>
      <c r="SS91" s="89"/>
      <c r="ST91" s="89"/>
      <c r="SU91" s="89"/>
      <c r="SV91" s="89"/>
      <c r="SW91" s="89"/>
      <c r="SX91" s="89"/>
      <c r="SY91" s="89"/>
      <c r="SZ91" s="89"/>
      <c r="TA91" s="89"/>
      <c r="TB91" s="89"/>
      <c r="TC91" s="89"/>
      <c r="TD91" s="89"/>
      <c r="TE91" s="89"/>
      <c r="TF91" s="89"/>
      <c r="TG91" s="89"/>
      <c r="TH91" s="89"/>
      <c r="TI91" s="89"/>
      <c r="TJ91" s="89"/>
      <c r="TK91" s="89"/>
      <c r="TL91" s="89"/>
      <c r="TM91" s="89"/>
      <c r="TN91" s="89"/>
      <c r="TO91" s="89"/>
      <c r="TP91" s="89"/>
      <c r="TQ91" s="89"/>
      <c r="TR91" s="89"/>
      <c r="TS91" s="89"/>
      <c r="TT91" s="89"/>
      <c r="TU91" s="89"/>
      <c r="TV91" s="89"/>
      <c r="TW91" s="89"/>
      <c r="TX91" s="89"/>
      <c r="TY91" s="89"/>
      <c r="TZ91" s="89"/>
      <c r="UA91" s="89"/>
      <c r="UB91" s="89"/>
      <c r="UC91" s="89"/>
      <c r="UD91" s="89"/>
      <c r="UE91" s="89"/>
      <c r="UF91" s="89"/>
      <c r="UG91" s="89"/>
      <c r="UH91" s="89"/>
      <c r="UI91" s="89"/>
      <c r="UJ91" s="89"/>
      <c r="UK91" s="89"/>
      <c r="UL91" s="89"/>
      <c r="UM91" s="89"/>
      <c r="UN91" s="89"/>
      <c r="UO91" s="89"/>
      <c r="UP91" s="89"/>
      <c r="UQ91" s="89"/>
      <c r="UR91" s="89"/>
      <c r="US91" s="89"/>
      <c r="UT91" s="89"/>
      <c r="UU91" s="89"/>
      <c r="UV91" s="89"/>
      <c r="UW91" s="89"/>
      <c r="UX91" s="89"/>
      <c r="UY91" s="89"/>
      <c r="UZ91" s="89"/>
      <c r="VA91" s="89"/>
      <c r="VB91" s="89"/>
      <c r="VC91" s="89"/>
      <c r="VD91" s="89"/>
      <c r="VE91" s="89"/>
      <c r="VF91" s="89"/>
      <c r="VG91" s="89"/>
      <c r="VH91" s="89"/>
      <c r="VI91" s="89"/>
      <c r="VJ91" s="89"/>
      <c r="VK91" s="89"/>
      <c r="VL91" s="89"/>
      <c r="VM91" s="89"/>
      <c r="VN91" s="89"/>
      <c r="VO91" s="89"/>
      <c r="VP91" s="89"/>
      <c r="VQ91" s="89"/>
      <c r="VR91" s="89"/>
      <c r="VS91" s="89"/>
      <c r="VT91" s="89"/>
      <c r="VU91" s="89"/>
      <c r="VV91" s="89"/>
      <c r="VW91" s="89"/>
      <c r="VX91" s="89"/>
      <c r="VY91" s="89"/>
      <c r="VZ91" s="89"/>
      <c r="WA91" s="89"/>
      <c r="WB91" s="89"/>
      <c r="WC91" s="89"/>
      <c r="WD91" s="89"/>
      <c r="WE91" s="89"/>
      <c r="WF91" s="89"/>
      <c r="WG91" s="89"/>
      <c r="WH91" s="89"/>
      <c r="WI91" s="89"/>
      <c r="WJ91" s="89"/>
      <c r="WK91" s="89"/>
      <c r="WL91" s="89"/>
      <c r="WM91" s="89"/>
      <c r="WN91" s="89"/>
      <c r="WO91" s="89"/>
      <c r="WP91" s="89"/>
      <c r="WQ91" s="89"/>
      <c r="WR91" s="89"/>
      <c r="WS91" s="89"/>
      <c r="WT91" s="89"/>
      <c r="WU91" s="89"/>
      <c r="WV91" s="89"/>
      <c r="WW91" s="89"/>
      <c r="WX91" s="89"/>
      <c r="WY91" s="89"/>
      <c r="WZ91" s="89"/>
      <c r="XA91" s="89"/>
      <c r="XB91" s="89"/>
      <c r="XC91" s="89"/>
      <c r="XD91" s="89"/>
      <c r="XE91" s="89"/>
      <c r="XF91" s="89"/>
      <c r="XG91" s="89"/>
      <c r="XH91" s="89"/>
      <c r="XI91" s="89"/>
      <c r="XJ91" s="89"/>
      <c r="XK91" s="89"/>
      <c r="XL91" s="89"/>
      <c r="XM91" s="89"/>
      <c r="XN91" s="89"/>
      <c r="XO91" s="89"/>
      <c r="XP91" s="89"/>
      <c r="XQ91" s="89"/>
      <c r="XR91" s="89"/>
      <c r="XS91" s="89"/>
      <c r="XT91" s="89"/>
      <c r="XU91" s="89"/>
      <c r="XV91" s="89"/>
      <c r="XW91" s="89"/>
      <c r="XX91" s="89"/>
      <c r="XY91" s="89"/>
      <c r="XZ91" s="89"/>
      <c r="YA91" s="89"/>
      <c r="YB91" s="89"/>
      <c r="YC91" s="89"/>
      <c r="YD91" s="89"/>
      <c r="YE91" s="89"/>
      <c r="YF91" s="89"/>
      <c r="YG91" s="89"/>
      <c r="YH91" s="89"/>
      <c r="YI91" s="89"/>
      <c r="YJ91" s="89"/>
      <c r="YK91" s="89"/>
      <c r="YL91" s="89"/>
      <c r="YM91" s="89"/>
      <c r="YN91" s="89"/>
      <c r="YO91" s="89"/>
      <c r="YP91" s="89"/>
      <c r="YQ91" s="89"/>
      <c r="YR91" s="89"/>
      <c r="YS91" s="89"/>
      <c r="YT91" s="89"/>
      <c r="YU91" s="89"/>
      <c r="YV91" s="89"/>
      <c r="YW91" s="89"/>
      <c r="YX91" s="89"/>
      <c r="YY91" s="89"/>
      <c r="YZ91" s="89"/>
      <c r="ZA91" s="89"/>
      <c r="ZB91" s="89"/>
      <c r="ZC91" s="89"/>
      <c r="ZD91" s="89"/>
      <c r="ZE91" s="89"/>
      <c r="ZF91" s="89"/>
      <c r="ZG91" s="89"/>
      <c r="ZH91" s="89"/>
      <c r="ZI91" s="89"/>
      <c r="ZJ91" s="89"/>
      <c r="ZK91" s="89"/>
      <c r="ZL91" s="89"/>
      <c r="ZM91" s="89"/>
      <c r="ZN91" s="89"/>
      <c r="ZO91" s="89"/>
      <c r="ZP91" s="89"/>
      <c r="ZQ91" s="89"/>
      <c r="ZR91" s="89"/>
      <c r="ZS91" s="89"/>
      <c r="ZT91" s="89"/>
      <c r="ZU91" s="89"/>
      <c r="ZV91" s="89"/>
      <c r="ZW91" s="89"/>
      <c r="ZX91" s="89"/>
      <c r="ZY91" s="89"/>
      <c r="ZZ91" s="89"/>
      <c r="AAA91" s="89"/>
      <c r="AAB91" s="89"/>
      <c r="AAC91" s="89"/>
      <c r="AAD91" s="89"/>
      <c r="AAE91" s="89"/>
      <c r="AAF91" s="89"/>
      <c r="AAG91" s="89"/>
      <c r="AAH91" s="89"/>
      <c r="AAI91" s="89"/>
      <c r="AAJ91" s="89"/>
      <c r="AAK91" s="89"/>
      <c r="AAL91" s="89"/>
      <c r="AAM91" s="89"/>
      <c r="AAN91" s="89"/>
      <c r="AAO91" s="89"/>
      <c r="AAP91" s="89"/>
      <c r="AAQ91" s="89"/>
      <c r="AAR91" s="89"/>
      <c r="AAS91" s="89"/>
      <c r="AAT91" s="89"/>
      <c r="AAU91" s="89"/>
      <c r="AAV91" s="89"/>
      <c r="AAW91" s="89"/>
      <c r="AAX91" s="89"/>
      <c r="AAY91" s="89"/>
      <c r="AAZ91" s="89"/>
      <c r="ABA91" s="89"/>
      <c r="ABB91" s="89"/>
      <c r="ABC91" s="89"/>
      <c r="ABD91" s="89"/>
      <c r="ABE91" s="89"/>
      <c r="ABF91" s="89"/>
      <c r="ABG91" s="89"/>
      <c r="ABH91" s="89"/>
      <c r="ABI91" s="89"/>
      <c r="ABJ91" s="89"/>
      <c r="ABK91" s="89"/>
      <c r="ABL91" s="89"/>
      <c r="ABM91" s="89"/>
      <c r="ABN91" s="89"/>
      <c r="ABO91" s="89"/>
      <c r="ABP91" s="89"/>
      <c r="ABQ91" s="89"/>
      <c r="ABR91" s="89"/>
      <c r="ABS91" s="89"/>
      <c r="ABT91" s="89"/>
      <c r="ABU91" s="89"/>
      <c r="ABV91" s="89"/>
      <c r="ABW91" s="89"/>
      <c r="ABX91" s="89"/>
      <c r="ABY91" s="89"/>
      <c r="ABZ91" s="89"/>
      <c r="ACA91" s="89"/>
      <c r="ACB91" s="89"/>
      <c r="ACC91" s="89"/>
      <c r="ACD91" s="89"/>
      <c r="ACE91" s="89"/>
      <c r="ACF91" s="89"/>
      <c r="ACG91" s="89"/>
      <c r="ACH91" s="89"/>
      <c r="ACI91" s="89"/>
      <c r="ACJ91" s="89"/>
      <c r="ACK91" s="89"/>
      <c r="ACL91" s="89"/>
      <c r="ACM91" s="89"/>
      <c r="ACN91" s="89"/>
      <c r="ACO91" s="89"/>
      <c r="ACP91" s="89"/>
      <c r="ACQ91" s="89"/>
      <c r="ACR91" s="89"/>
      <c r="ACS91" s="89"/>
      <c r="ACT91" s="89"/>
      <c r="ACU91" s="89"/>
      <c r="ACV91" s="89"/>
      <c r="ACW91" s="89"/>
      <c r="ACX91" s="89"/>
      <c r="ACY91" s="89"/>
      <c r="ACZ91" s="89"/>
      <c r="ADA91" s="89"/>
      <c r="ADB91" s="89"/>
      <c r="ADC91" s="89"/>
      <c r="ADD91" s="89"/>
      <c r="ADE91" s="89"/>
      <c r="ADF91" s="89"/>
      <c r="ADG91" s="89"/>
      <c r="ADH91" s="89"/>
      <c r="ADI91" s="89"/>
      <c r="ADJ91" s="89"/>
      <c r="ADK91" s="89"/>
      <c r="ADL91" s="89"/>
      <c r="ADM91" s="89"/>
      <c r="ADN91" s="89"/>
      <c r="ADO91" s="89"/>
      <c r="ADP91" s="89"/>
      <c r="ADQ91" s="89"/>
      <c r="ADR91" s="89"/>
      <c r="ADS91" s="89"/>
      <c r="ADT91" s="89"/>
      <c r="ADU91" s="89"/>
      <c r="ADV91" s="89"/>
      <c r="ADW91" s="89"/>
      <c r="ADX91" s="89"/>
      <c r="ADY91" s="89"/>
      <c r="ADZ91" s="89"/>
      <c r="AEA91" s="89"/>
      <c r="AEB91" s="89"/>
      <c r="AEC91" s="89"/>
      <c r="AED91" s="89"/>
      <c r="AEE91" s="89"/>
      <c r="AEF91" s="89"/>
      <c r="AEG91" s="89"/>
      <c r="AEH91" s="89"/>
      <c r="AEI91" s="89"/>
      <c r="AEJ91" s="89"/>
      <c r="AEK91" s="89"/>
      <c r="AEL91" s="89"/>
      <c r="AEM91" s="89"/>
      <c r="AEN91" s="89"/>
      <c r="AEO91" s="89"/>
      <c r="AEP91" s="89"/>
      <c r="AEQ91" s="89"/>
      <c r="AER91" s="89"/>
      <c r="AES91" s="89"/>
      <c r="AET91" s="89"/>
      <c r="AEU91" s="89"/>
      <c r="AEV91" s="89"/>
      <c r="AEW91" s="89"/>
      <c r="AEX91" s="89"/>
      <c r="AEY91" s="89"/>
      <c r="AEZ91" s="89"/>
      <c r="AFA91" s="89"/>
      <c r="AFB91" s="89"/>
      <c r="AFC91" s="89"/>
      <c r="AFD91" s="89"/>
      <c r="AFE91" s="89"/>
      <c r="AFF91" s="89"/>
      <c r="AFG91" s="89"/>
      <c r="AFH91" s="89"/>
      <c r="AFI91" s="89"/>
      <c r="AFJ91" s="89"/>
      <c r="AFK91" s="89"/>
      <c r="AFL91" s="89"/>
      <c r="AFM91" s="89"/>
      <c r="AFN91" s="89"/>
      <c r="AFO91" s="89"/>
      <c r="AFP91" s="89"/>
      <c r="AFQ91" s="89"/>
      <c r="AFR91" s="89"/>
      <c r="AFS91" s="89"/>
      <c r="AFT91" s="89"/>
      <c r="AFU91" s="89"/>
      <c r="AFV91" s="89"/>
      <c r="AFW91" s="89"/>
      <c r="AFX91" s="89"/>
      <c r="AFY91" s="89"/>
      <c r="AFZ91" s="89"/>
      <c r="AGA91" s="89"/>
      <c r="AGB91" s="89"/>
      <c r="AGC91" s="89"/>
      <c r="AGD91" s="89"/>
      <c r="AGE91" s="89"/>
      <c r="AGF91" s="89"/>
      <c r="AGG91" s="89"/>
      <c r="AGH91" s="89"/>
      <c r="AGI91" s="89"/>
      <c r="AGJ91" s="89"/>
      <c r="AGK91" s="89"/>
      <c r="AGL91" s="89"/>
      <c r="AGM91" s="89"/>
      <c r="AGN91" s="89"/>
      <c r="AGO91" s="89"/>
      <c r="AGP91" s="89"/>
      <c r="AGQ91" s="89"/>
      <c r="AGR91" s="89"/>
      <c r="AGS91" s="89"/>
      <c r="AGT91" s="89"/>
      <c r="AGU91" s="89"/>
      <c r="AGV91" s="89"/>
      <c r="AGW91" s="89"/>
      <c r="AGX91" s="89"/>
      <c r="AGY91" s="89"/>
      <c r="AGZ91" s="89"/>
      <c r="AHA91" s="89"/>
      <c r="AHB91" s="89"/>
      <c r="AHC91" s="89"/>
      <c r="AHD91" s="89"/>
      <c r="AHE91" s="89"/>
      <c r="AHF91" s="89"/>
      <c r="AHG91" s="89"/>
      <c r="AHH91" s="89"/>
      <c r="AHI91" s="89"/>
      <c r="AHJ91" s="89"/>
      <c r="AHK91" s="89"/>
      <c r="AHL91" s="89"/>
      <c r="AHM91" s="89"/>
      <c r="AHN91" s="89"/>
      <c r="AHO91" s="89"/>
      <c r="AHP91" s="89"/>
      <c r="AHQ91" s="89"/>
      <c r="AHR91" s="89"/>
      <c r="AHS91" s="89"/>
      <c r="AHT91" s="89"/>
      <c r="AHU91" s="89"/>
      <c r="AHV91" s="89"/>
      <c r="AHW91" s="89"/>
      <c r="AHX91" s="89"/>
      <c r="AHY91" s="89"/>
      <c r="AHZ91" s="89"/>
      <c r="AIA91" s="89"/>
      <c r="AIB91" s="89"/>
      <c r="AIC91" s="89"/>
      <c r="AID91" s="89"/>
      <c r="AIE91" s="89"/>
      <c r="AIF91" s="89"/>
      <c r="AIG91" s="89"/>
      <c r="AIH91" s="89"/>
      <c r="AII91" s="89"/>
      <c r="AIJ91" s="89"/>
      <c r="AIK91" s="89"/>
      <c r="AIL91" s="89"/>
      <c r="AIM91" s="89"/>
      <c r="AIN91" s="89"/>
      <c r="AIO91" s="89"/>
      <c r="AIP91" s="89"/>
      <c r="AIQ91" s="89"/>
      <c r="AIR91" s="89"/>
      <c r="AIS91" s="89"/>
      <c r="AIT91" s="89"/>
      <c r="AIU91" s="89"/>
      <c r="AIV91" s="89"/>
      <c r="AIW91" s="89"/>
      <c r="AIX91" s="89"/>
      <c r="AIY91" s="89"/>
      <c r="AIZ91" s="89"/>
      <c r="AJA91" s="89"/>
      <c r="AJB91" s="89"/>
      <c r="AJC91" s="89"/>
      <c r="AJD91" s="89"/>
      <c r="AJE91" s="89"/>
      <c r="AJF91" s="89"/>
      <c r="AJG91" s="89"/>
      <c r="AJH91" s="89"/>
      <c r="AJI91" s="89"/>
      <c r="AJJ91" s="89"/>
      <c r="AJK91" s="89"/>
      <c r="AJL91" s="89"/>
      <c r="AJM91" s="89"/>
      <c r="AJN91" s="89"/>
      <c r="AJO91" s="89"/>
      <c r="AJP91" s="89"/>
      <c r="AJQ91" s="89"/>
      <c r="AJR91" s="89"/>
      <c r="AJS91" s="89"/>
      <c r="AJT91" s="89"/>
      <c r="AJU91" s="89"/>
      <c r="AJV91" s="89"/>
      <c r="AJW91" s="89"/>
      <c r="AJX91" s="89"/>
      <c r="AJY91" s="89"/>
      <c r="AJZ91" s="89"/>
      <c r="AKA91" s="89"/>
      <c r="AKB91" s="89"/>
      <c r="AKC91" s="89"/>
      <c r="AKD91" s="89"/>
      <c r="AKE91" s="89"/>
      <c r="AKF91" s="89"/>
      <c r="AKG91" s="89"/>
      <c r="AKH91" s="89"/>
      <c r="AKI91" s="89"/>
      <c r="AKJ91" s="89"/>
      <c r="AKK91" s="89"/>
      <c r="AKL91" s="89"/>
      <c r="AKM91" s="89"/>
      <c r="AKN91" s="89"/>
      <c r="AKO91" s="89"/>
      <c r="AKP91" s="89"/>
      <c r="AKQ91" s="89"/>
      <c r="AKR91" s="89"/>
      <c r="AKS91" s="89"/>
      <c r="AKT91" s="89"/>
      <c r="AKU91" s="89"/>
      <c r="AKV91" s="89"/>
      <c r="AKW91" s="89"/>
      <c r="AKX91" s="89"/>
      <c r="AKY91" s="89"/>
      <c r="AKZ91" s="89"/>
      <c r="ALA91" s="89"/>
      <c r="ALB91" s="89"/>
      <c r="ALC91" s="89"/>
      <c r="ALD91" s="89"/>
      <c r="ALE91" s="89"/>
      <c r="ALF91" s="89"/>
      <c r="ALG91" s="89"/>
      <c r="ALH91" s="89"/>
      <c r="ALI91" s="89"/>
      <c r="ALJ91" s="89"/>
      <c r="ALK91" s="89"/>
      <c r="ALL91" s="89"/>
      <c r="ALM91" s="89"/>
      <c r="ALN91" s="89"/>
      <c r="ALO91" s="89"/>
      <c r="ALP91" s="89"/>
      <c r="ALQ91" s="89"/>
      <c r="ALR91" s="89"/>
      <c r="ALS91" s="89"/>
      <c r="ALT91" s="89"/>
      <c r="ALU91" s="89"/>
      <c r="ALV91" s="89"/>
      <c r="ALW91" s="89"/>
    </row>
    <row r="92" spans="1:1011" ht="14.25"/>
    <row r="93" spans="1:1011" ht="14.25"/>
    <row r="94" spans="1:1011" ht="14.25">
      <c r="A94" s="87"/>
      <c r="B94" s="89"/>
      <c r="C94" s="89"/>
      <c r="D94" s="89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89"/>
      <c r="AR94" s="89"/>
      <c r="AS94" s="89"/>
      <c r="AT94" s="89"/>
      <c r="AU94" s="89"/>
      <c r="AV94" s="89"/>
      <c r="AW94" s="89"/>
      <c r="AX94" s="89"/>
      <c r="AY94" s="89"/>
      <c r="AZ94" s="89"/>
      <c r="BA94" s="89"/>
      <c r="BB94" s="89"/>
      <c r="BC94" s="89"/>
      <c r="BD94" s="89"/>
      <c r="BE94" s="89"/>
      <c r="BF94" s="89"/>
      <c r="BG94" s="89"/>
      <c r="BH94" s="89"/>
      <c r="BI94" s="89"/>
      <c r="BJ94" s="89"/>
      <c r="BK94" s="89"/>
      <c r="BL94" s="89"/>
      <c r="BM94" s="89"/>
      <c r="BN94" s="89"/>
      <c r="BO94" s="89"/>
      <c r="BP94" s="89"/>
      <c r="BQ94" s="89"/>
      <c r="BR94" s="89"/>
      <c r="BS94" s="89"/>
      <c r="BT94" s="89"/>
      <c r="BU94" s="89"/>
      <c r="BV94" s="89"/>
      <c r="BW94" s="89"/>
      <c r="BX94" s="89"/>
      <c r="BY94" s="89"/>
      <c r="BZ94" s="89"/>
      <c r="CA94" s="89"/>
      <c r="CB94" s="89"/>
      <c r="CC94" s="89"/>
      <c r="CD94" s="89"/>
      <c r="CE94" s="89"/>
      <c r="CF94" s="89"/>
      <c r="CG94" s="89"/>
      <c r="CH94" s="89"/>
      <c r="CI94" s="89"/>
      <c r="CJ94" s="89"/>
      <c r="CK94" s="89"/>
      <c r="CL94" s="89"/>
      <c r="CM94" s="89"/>
      <c r="CN94" s="89"/>
      <c r="CO94" s="89"/>
      <c r="CP94" s="89"/>
      <c r="CQ94" s="89"/>
      <c r="CR94" s="89"/>
      <c r="CS94" s="89"/>
      <c r="CT94" s="89"/>
      <c r="CU94" s="89"/>
      <c r="CV94" s="89"/>
      <c r="CW94" s="89"/>
      <c r="CX94" s="89"/>
      <c r="CY94" s="89"/>
      <c r="CZ94" s="89"/>
      <c r="DA94" s="89"/>
      <c r="DB94" s="89"/>
      <c r="DC94" s="89"/>
      <c r="DD94" s="89"/>
      <c r="DE94" s="89"/>
      <c r="DF94" s="89"/>
      <c r="DG94" s="89"/>
      <c r="DH94" s="89"/>
      <c r="DI94" s="89"/>
      <c r="DJ94" s="89"/>
      <c r="DK94" s="89"/>
      <c r="DL94" s="89"/>
      <c r="DM94" s="89"/>
      <c r="DN94" s="89"/>
      <c r="DO94" s="89"/>
      <c r="DP94" s="89"/>
      <c r="DQ94" s="89"/>
      <c r="DR94" s="89"/>
      <c r="DS94" s="89"/>
      <c r="DT94" s="89"/>
      <c r="DU94" s="89"/>
      <c r="DV94" s="89"/>
      <c r="DW94" s="89"/>
      <c r="DX94" s="89"/>
      <c r="DY94" s="89"/>
      <c r="DZ94" s="89"/>
      <c r="EA94" s="89"/>
      <c r="EB94" s="89"/>
      <c r="EC94" s="89"/>
      <c r="ED94" s="89"/>
      <c r="EE94" s="89"/>
      <c r="EF94" s="89"/>
      <c r="EG94" s="89"/>
      <c r="EH94" s="89"/>
      <c r="EI94" s="89"/>
      <c r="EJ94" s="89"/>
      <c r="EK94" s="89"/>
      <c r="EL94" s="89"/>
      <c r="EM94" s="89"/>
      <c r="EN94" s="89"/>
      <c r="EO94" s="89"/>
      <c r="EP94" s="89"/>
      <c r="EQ94" s="89"/>
      <c r="ER94" s="89"/>
      <c r="ES94" s="89"/>
      <c r="ET94" s="89"/>
      <c r="EU94" s="89"/>
      <c r="EV94" s="89"/>
      <c r="EW94" s="89"/>
      <c r="EX94" s="89"/>
      <c r="EY94" s="89"/>
      <c r="EZ94" s="89"/>
      <c r="FA94" s="89"/>
      <c r="FB94" s="89"/>
      <c r="FC94" s="89"/>
      <c r="FD94" s="89"/>
      <c r="FE94" s="89"/>
      <c r="FF94" s="89"/>
      <c r="FG94" s="89"/>
      <c r="FH94" s="89"/>
      <c r="FI94" s="89"/>
      <c r="FJ94" s="89"/>
      <c r="FK94" s="89"/>
      <c r="FL94" s="89"/>
      <c r="FM94" s="89"/>
      <c r="FN94" s="89"/>
      <c r="FO94" s="89"/>
      <c r="FP94" s="89"/>
      <c r="FQ94" s="89"/>
      <c r="FR94" s="89"/>
      <c r="FS94" s="89"/>
      <c r="FT94" s="89"/>
      <c r="FU94" s="89"/>
      <c r="FV94" s="89"/>
      <c r="FW94" s="89"/>
      <c r="FX94" s="89"/>
      <c r="FY94" s="89"/>
      <c r="FZ94" s="89"/>
      <c r="GA94" s="89"/>
      <c r="GB94" s="89"/>
      <c r="GC94" s="89"/>
      <c r="GD94" s="89"/>
      <c r="GE94" s="89"/>
      <c r="GF94" s="89"/>
      <c r="GG94" s="89"/>
      <c r="GH94" s="89"/>
      <c r="GI94" s="89"/>
      <c r="GJ94" s="89"/>
      <c r="GK94" s="89"/>
      <c r="GL94" s="89"/>
      <c r="GM94" s="89"/>
      <c r="GN94" s="89"/>
      <c r="GO94" s="89"/>
      <c r="GP94" s="89"/>
      <c r="GQ94" s="89"/>
      <c r="GR94" s="89"/>
      <c r="GS94" s="89"/>
      <c r="GT94" s="89"/>
      <c r="GU94" s="89"/>
      <c r="GV94" s="89"/>
      <c r="GW94" s="89"/>
      <c r="GX94" s="89"/>
      <c r="GY94" s="89"/>
      <c r="GZ94" s="89"/>
      <c r="HA94" s="89"/>
      <c r="HB94" s="89"/>
      <c r="HC94" s="89"/>
      <c r="HD94" s="89"/>
      <c r="HE94" s="89"/>
      <c r="HF94" s="89"/>
      <c r="HG94" s="89"/>
      <c r="HH94" s="89"/>
      <c r="HI94" s="89"/>
      <c r="HJ94" s="89"/>
      <c r="HK94" s="89"/>
      <c r="HL94" s="89"/>
      <c r="HM94" s="89"/>
      <c r="HN94" s="89"/>
      <c r="HO94" s="89"/>
      <c r="HP94" s="89"/>
      <c r="HQ94" s="89"/>
      <c r="HR94" s="89"/>
      <c r="HS94" s="89"/>
      <c r="HT94" s="89"/>
      <c r="HU94" s="89"/>
      <c r="HV94" s="89"/>
      <c r="HW94" s="89"/>
      <c r="HX94" s="89"/>
      <c r="HY94" s="89"/>
      <c r="HZ94" s="89"/>
      <c r="IA94" s="89"/>
      <c r="IB94" s="89"/>
      <c r="IC94" s="89"/>
      <c r="ID94" s="89"/>
      <c r="IE94" s="89"/>
      <c r="IF94" s="89"/>
      <c r="IG94" s="89"/>
      <c r="IH94" s="89"/>
      <c r="II94" s="89"/>
      <c r="IJ94" s="89"/>
      <c r="IK94" s="89"/>
      <c r="IL94" s="89"/>
      <c r="IM94" s="89"/>
      <c r="IN94" s="89"/>
      <c r="IO94" s="89"/>
      <c r="IP94" s="89"/>
      <c r="IQ94" s="89"/>
      <c r="IR94" s="89"/>
      <c r="IS94" s="89"/>
      <c r="IT94" s="89"/>
      <c r="IU94" s="89"/>
      <c r="IV94" s="89"/>
      <c r="IW94" s="89"/>
      <c r="IX94" s="89"/>
      <c r="IY94" s="89"/>
      <c r="IZ94" s="89"/>
      <c r="JA94" s="89"/>
      <c r="JB94" s="89"/>
      <c r="JC94" s="89"/>
      <c r="JD94" s="89"/>
      <c r="JE94" s="89"/>
      <c r="JF94" s="89"/>
      <c r="JG94" s="89"/>
      <c r="JH94" s="89"/>
      <c r="JI94" s="89"/>
      <c r="JJ94" s="89"/>
      <c r="JK94" s="89"/>
      <c r="JL94" s="89"/>
      <c r="JM94" s="89"/>
      <c r="JN94" s="89"/>
      <c r="JO94" s="89"/>
      <c r="JP94" s="89"/>
      <c r="JQ94" s="89"/>
      <c r="JR94" s="89"/>
      <c r="JS94" s="89"/>
      <c r="JT94" s="89"/>
      <c r="JU94" s="89"/>
      <c r="JV94" s="89"/>
      <c r="JW94" s="89"/>
      <c r="JX94" s="89"/>
      <c r="JY94" s="89"/>
      <c r="JZ94" s="89"/>
      <c r="KA94" s="89"/>
      <c r="KB94" s="89"/>
      <c r="KC94" s="89"/>
      <c r="KD94" s="89"/>
      <c r="KE94" s="89"/>
      <c r="KF94" s="89"/>
      <c r="KG94" s="89"/>
      <c r="KH94" s="89"/>
      <c r="KI94" s="89"/>
      <c r="KJ94" s="89"/>
      <c r="KK94" s="89"/>
      <c r="KL94" s="89"/>
      <c r="KM94" s="89"/>
      <c r="KN94" s="89"/>
      <c r="KO94" s="89"/>
      <c r="KP94" s="89"/>
      <c r="KQ94" s="89"/>
      <c r="KR94" s="89"/>
      <c r="KS94" s="89"/>
      <c r="KT94" s="89"/>
      <c r="KU94" s="89"/>
      <c r="KV94" s="89"/>
      <c r="KW94" s="89"/>
      <c r="KX94" s="89"/>
      <c r="KY94" s="89"/>
      <c r="KZ94" s="89"/>
      <c r="LA94" s="89"/>
      <c r="LB94" s="89"/>
      <c r="LC94" s="89"/>
      <c r="LD94" s="89"/>
      <c r="LE94" s="89"/>
      <c r="LF94" s="89"/>
      <c r="LG94" s="89"/>
      <c r="LH94" s="89"/>
      <c r="LI94" s="89"/>
      <c r="LJ94" s="89"/>
      <c r="LK94" s="89"/>
      <c r="LL94" s="89"/>
      <c r="LM94" s="89"/>
      <c r="LN94" s="89"/>
      <c r="LO94" s="89"/>
      <c r="LP94" s="89"/>
      <c r="LQ94" s="89"/>
      <c r="LR94" s="89"/>
      <c r="LS94" s="89"/>
      <c r="LT94" s="89"/>
      <c r="LU94" s="89"/>
      <c r="LV94" s="89"/>
      <c r="LW94" s="89"/>
      <c r="LX94" s="89"/>
      <c r="LY94" s="89"/>
      <c r="LZ94" s="89"/>
      <c r="MA94" s="89"/>
      <c r="MB94" s="89"/>
      <c r="MC94" s="89"/>
      <c r="MD94" s="89"/>
      <c r="ME94" s="89"/>
      <c r="MF94" s="89"/>
      <c r="MG94" s="89"/>
      <c r="MH94" s="89"/>
      <c r="MI94" s="89"/>
      <c r="MJ94" s="89"/>
      <c r="MK94" s="89"/>
      <c r="ML94" s="89"/>
      <c r="MM94" s="89"/>
      <c r="MN94" s="89"/>
      <c r="MO94" s="89"/>
      <c r="MP94" s="89"/>
      <c r="MQ94" s="89"/>
      <c r="MR94" s="89"/>
      <c r="MS94" s="89"/>
      <c r="MT94" s="89"/>
      <c r="MU94" s="89"/>
      <c r="MV94" s="89"/>
      <c r="MW94" s="89"/>
      <c r="MX94" s="89"/>
      <c r="MY94" s="89"/>
      <c r="MZ94" s="89"/>
      <c r="NA94" s="89"/>
      <c r="NB94" s="89"/>
      <c r="NC94" s="89"/>
      <c r="ND94" s="89"/>
      <c r="NE94" s="89"/>
      <c r="NF94" s="89"/>
      <c r="NG94" s="89"/>
      <c r="NH94" s="89"/>
      <c r="NI94" s="89"/>
      <c r="NJ94" s="89"/>
      <c r="NK94" s="89"/>
      <c r="NL94" s="89"/>
      <c r="NM94" s="89"/>
      <c r="NN94" s="89"/>
      <c r="NO94" s="89"/>
      <c r="NP94" s="89"/>
      <c r="NQ94" s="89"/>
      <c r="NR94" s="89"/>
      <c r="NS94" s="89"/>
      <c r="NT94" s="89"/>
      <c r="NU94" s="89"/>
      <c r="NV94" s="89"/>
      <c r="NW94" s="89"/>
      <c r="NX94" s="89"/>
      <c r="NY94" s="89"/>
      <c r="NZ94" s="89"/>
      <c r="OA94" s="89"/>
      <c r="OB94" s="89"/>
      <c r="OC94" s="89"/>
      <c r="OD94" s="89"/>
      <c r="OE94" s="89"/>
      <c r="OF94" s="89"/>
      <c r="OG94" s="89"/>
      <c r="OH94" s="89"/>
      <c r="OI94" s="89"/>
      <c r="OJ94" s="89"/>
      <c r="OK94" s="89"/>
      <c r="OL94" s="89"/>
      <c r="OM94" s="89"/>
      <c r="ON94" s="89"/>
      <c r="OO94" s="89"/>
      <c r="OP94" s="89"/>
      <c r="OQ94" s="89"/>
      <c r="OR94" s="89"/>
      <c r="OS94" s="89"/>
      <c r="OT94" s="89"/>
      <c r="OU94" s="89"/>
      <c r="OV94" s="89"/>
      <c r="OW94" s="89"/>
      <c r="OX94" s="89"/>
      <c r="OY94" s="89"/>
      <c r="OZ94" s="89"/>
      <c r="PA94" s="89"/>
      <c r="PB94" s="89"/>
      <c r="PC94" s="89"/>
      <c r="PD94" s="89"/>
      <c r="PE94" s="89"/>
      <c r="PF94" s="89"/>
      <c r="PG94" s="89"/>
      <c r="PH94" s="89"/>
      <c r="PI94" s="89"/>
      <c r="PJ94" s="89"/>
      <c r="PK94" s="89"/>
      <c r="PL94" s="89"/>
      <c r="PM94" s="89"/>
      <c r="PN94" s="89"/>
      <c r="PO94" s="89"/>
      <c r="PP94" s="89"/>
      <c r="PQ94" s="89"/>
      <c r="PR94" s="89"/>
      <c r="PS94" s="89"/>
      <c r="PT94" s="89"/>
      <c r="PU94" s="89"/>
      <c r="PV94" s="89"/>
      <c r="PW94" s="89"/>
      <c r="PX94" s="89"/>
      <c r="PY94" s="89"/>
      <c r="PZ94" s="89"/>
      <c r="QA94" s="89"/>
      <c r="QB94" s="89"/>
      <c r="QC94" s="89"/>
      <c r="QD94" s="89"/>
      <c r="QE94" s="89"/>
      <c r="QF94" s="89"/>
      <c r="QG94" s="89"/>
      <c r="QH94" s="89"/>
      <c r="QI94" s="89"/>
      <c r="QJ94" s="89"/>
      <c r="QK94" s="89"/>
      <c r="QL94" s="89"/>
      <c r="QM94" s="89"/>
      <c r="QN94" s="89"/>
      <c r="QO94" s="89"/>
      <c r="QP94" s="89"/>
      <c r="QQ94" s="89"/>
      <c r="QR94" s="89"/>
      <c r="QS94" s="89"/>
      <c r="QT94" s="89"/>
      <c r="QU94" s="89"/>
      <c r="QV94" s="89"/>
      <c r="QW94" s="89"/>
      <c r="QX94" s="89"/>
      <c r="QY94" s="89"/>
      <c r="QZ94" s="89"/>
      <c r="RA94" s="89"/>
      <c r="RB94" s="89"/>
      <c r="RC94" s="89"/>
      <c r="RD94" s="89"/>
      <c r="RE94" s="89"/>
      <c r="RF94" s="89"/>
      <c r="RG94" s="89"/>
      <c r="RH94" s="89"/>
      <c r="RI94" s="89"/>
      <c r="RJ94" s="89"/>
      <c r="RK94" s="89"/>
      <c r="RL94" s="89"/>
      <c r="RM94" s="89"/>
      <c r="RN94" s="89"/>
      <c r="RO94" s="89"/>
      <c r="RP94" s="89"/>
      <c r="RQ94" s="89"/>
      <c r="RR94" s="89"/>
      <c r="RS94" s="89"/>
      <c r="RT94" s="89"/>
      <c r="RU94" s="89"/>
      <c r="RV94" s="89"/>
      <c r="RW94" s="89"/>
      <c r="RX94" s="89"/>
      <c r="RY94" s="89"/>
      <c r="RZ94" s="89"/>
      <c r="SA94" s="89"/>
      <c r="SB94" s="89"/>
      <c r="SC94" s="89"/>
      <c r="SD94" s="89"/>
      <c r="SE94" s="89"/>
      <c r="SF94" s="89"/>
      <c r="SG94" s="89"/>
      <c r="SH94" s="89"/>
      <c r="SI94" s="89"/>
      <c r="SJ94" s="89"/>
      <c r="SK94" s="89"/>
      <c r="SL94" s="89"/>
      <c r="SM94" s="89"/>
      <c r="SN94" s="89"/>
      <c r="SO94" s="89"/>
      <c r="SP94" s="89"/>
      <c r="SQ94" s="89"/>
      <c r="SR94" s="89"/>
      <c r="SS94" s="89"/>
      <c r="ST94" s="89"/>
      <c r="SU94" s="89"/>
      <c r="SV94" s="89"/>
      <c r="SW94" s="89"/>
      <c r="SX94" s="89"/>
      <c r="SY94" s="89"/>
      <c r="SZ94" s="89"/>
      <c r="TA94" s="89"/>
      <c r="TB94" s="89"/>
      <c r="TC94" s="89"/>
      <c r="TD94" s="89"/>
      <c r="TE94" s="89"/>
      <c r="TF94" s="89"/>
      <c r="TG94" s="89"/>
      <c r="TH94" s="89"/>
      <c r="TI94" s="89"/>
      <c r="TJ94" s="89"/>
      <c r="TK94" s="89"/>
      <c r="TL94" s="89"/>
      <c r="TM94" s="89"/>
      <c r="TN94" s="89"/>
      <c r="TO94" s="89"/>
      <c r="TP94" s="89"/>
      <c r="TQ94" s="89"/>
      <c r="TR94" s="89"/>
      <c r="TS94" s="89"/>
      <c r="TT94" s="89"/>
      <c r="TU94" s="89"/>
      <c r="TV94" s="89"/>
      <c r="TW94" s="89"/>
      <c r="TX94" s="89"/>
      <c r="TY94" s="89"/>
      <c r="TZ94" s="89"/>
      <c r="UA94" s="89"/>
      <c r="UB94" s="89"/>
      <c r="UC94" s="89"/>
      <c r="UD94" s="89"/>
      <c r="UE94" s="89"/>
      <c r="UF94" s="89"/>
      <c r="UG94" s="89"/>
      <c r="UH94" s="89"/>
      <c r="UI94" s="89"/>
      <c r="UJ94" s="89"/>
      <c r="UK94" s="89"/>
      <c r="UL94" s="89"/>
      <c r="UM94" s="89"/>
      <c r="UN94" s="89"/>
      <c r="UO94" s="89"/>
      <c r="UP94" s="89"/>
      <c r="UQ94" s="89"/>
      <c r="UR94" s="89"/>
      <c r="US94" s="89"/>
      <c r="UT94" s="89"/>
      <c r="UU94" s="89"/>
      <c r="UV94" s="89"/>
      <c r="UW94" s="89"/>
      <c r="UX94" s="89"/>
      <c r="UY94" s="89"/>
      <c r="UZ94" s="89"/>
      <c r="VA94" s="89"/>
      <c r="VB94" s="89"/>
      <c r="VC94" s="89"/>
      <c r="VD94" s="89"/>
      <c r="VE94" s="89"/>
      <c r="VF94" s="89"/>
      <c r="VG94" s="89"/>
      <c r="VH94" s="89"/>
      <c r="VI94" s="89"/>
      <c r="VJ94" s="89"/>
      <c r="VK94" s="89"/>
      <c r="VL94" s="89"/>
      <c r="VM94" s="89"/>
      <c r="VN94" s="89"/>
      <c r="VO94" s="89"/>
      <c r="VP94" s="89"/>
      <c r="VQ94" s="89"/>
      <c r="VR94" s="89"/>
      <c r="VS94" s="89"/>
      <c r="VT94" s="89"/>
      <c r="VU94" s="89"/>
      <c r="VV94" s="89"/>
      <c r="VW94" s="89"/>
      <c r="VX94" s="89"/>
      <c r="VY94" s="89"/>
      <c r="VZ94" s="89"/>
      <c r="WA94" s="89"/>
      <c r="WB94" s="89"/>
      <c r="WC94" s="89"/>
      <c r="WD94" s="89"/>
      <c r="WE94" s="89"/>
      <c r="WF94" s="89"/>
      <c r="WG94" s="89"/>
      <c r="WH94" s="89"/>
      <c r="WI94" s="89"/>
      <c r="WJ94" s="89"/>
      <c r="WK94" s="89"/>
      <c r="WL94" s="89"/>
      <c r="WM94" s="89"/>
      <c r="WN94" s="89"/>
      <c r="WO94" s="89"/>
      <c r="WP94" s="89"/>
      <c r="WQ94" s="89"/>
      <c r="WR94" s="89"/>
      <c r="WS94" s="89"/>
      <c r="WT94" s="89"/>
      <c r="WU94" s="89"/>
      <c r="WV94" s="89"/>
      <c r="WW94" s="89"/>
      <c r="WX94" s="89"/>
      <c r="WY94" s="89"/>
      <c r="WZ94" s="89"/>
      <c r="XA94" s="89"/>
      <c r="XB94" s="89"/>
      <c r="XC94" s="89"/>
      <c r="XD94" s="89"/>
      <c r="XE94" s="89"/>
      <c r="XF94" s="89"/>
      <c r="XG94" s="89"/>
      <c r="XH94" s="89"/>
      <c r="XI94" s="89"/>
      <c r="XJ94" s="89"/>
      <c r="XK94" s="89"/>
      <c r="XL94" s="89"/>
      <c r="XM94" s="89"/>
      <c r="XN94" s="89"/>
      <c r="XO94" s="89"/>
      <c r="XP94" s="89"/>
      <c r="XQ94" s="89"/>
      <c r="XR94" s="89"/>
      <c r="XS94" s="89"/>
      <c r="XT94" s="89"/>
      <c r="XU94" s="89"/>
      <c r="XV94" s="89"/>
      <c r="XW94" s="89"/>
      <c r="XX94" s="89"/>
      <c r="XY94" s="89"/>
      <c r="XZ94" s="89"/>
      <c r="YA94" s="89"/>
      <c r="YB94" s="89"/>
      <c r="YC94" s="89"/>
      <c r="YD94" s="89"/>
      <c r="YE94" s="89"/>
      <c r="YF94" s="89"/>
      <c r="YG94" s="89"/>
      <c r="YH94" s="89"/>
      <c r="YI94" s="89"/>
      <c r="YJ94" s="89"/>
      <c r="YK94" s="89"/>
      <c r="YL94" s="89"/>
      <c r="YM94" s="89"/>
      <c r="YN94" s="89"/>
      <c r="YO94" s="89"/>
      <c r="YP94" s="89"/>
      <c r="YQ94" s="89"/>
      <c r="YR94" s="89"/>
      <c r="YS94" s="89"/>
      <c r="YT94" s="89"/>
      <c r="YU94" s="89"/>
      <c r="YV94" s="89"/>
      <c r="YW94" s="89"/>
      <c r="YX94" s="89"/>
      <c r="YY94" s="89"/>
      <c r="YZ94" s="89"/>
      <c r="ZA94" s="89"/>
      <c r="ZB94" s="89"/>
      <c r="ZC94" s="89"/>
      <c r="ZD94" s="89"/>
      <c r="ZE94" s="89"/>
      <c r="ZF94" s="89"/>
      <c r="ZG94" s="89"/>
      <c r="ZH94" s="89"/>
      <c r="ZI94" s="89"/>
      <c r="ZJ94" s="89"/>
      <c r="ZK94" s="89"/>
      <c r="ZL94" s="89"/>
      <c r="ZM94" s="89"/>
      <c r="ZN94" s="89"/>
      <c r="ZO94" s="89"/>
      <c r="ZP94" s="89"/>
      <c r="ZQ94" s="89"/>
      <c r="ZR94" s="89"/>
      <c r="ZS94" s="89"/>
      <c r="ZT94" s="89"/>
      <c r="ZU94" s="89"/>
      <c r="ZV94" s="89"/>
      <c r="ZW94" s="89"/>
      <c r="ZX94" s="89"/>
      <c r="ZY94" s="89"/>
      <c r="ZZ94" s="89"/>
      <c r="AAA94" s="89"/>
      <c r="AAB94" s="89"/>
      <c r="AAC94" s="89"/>
      <c r="AAD94" s="89"/>
      <c r="AAE94" s="89"/>
      <c r="AAF94" s="89"/>
      <c r="AAG94" s="89"/>
      <c r="AAH94" s="89"/>
      <c r="AAI94" s="89"/>
      <c r="AAJ94" s="89"/>
      <c r="AAK94" s="89"/>
      <c r="AAL94" s="89"/>
      <c r="AAM94" s="89"/>
      <c r="AAN94" s="89"/>
      <c r="AAO94" s="89"/>
      <c r="AAP94" s="89"/>
      <c r="AAQ94" s="89"/>
      <c r="AAR94" s="89"/>
      <c r="AAS94" s="89"/>
      <c r="AAT94" s="89"/>
      <c r="AAU94" s="89"/>
      <c r="AAV94" s="89"/>
      <c r="AAW94" s="89"/>
      <c r="AAX94" s="89"/>
      <c r="AAY94" s="89"/>
      <c r="AAZ94" s="89"/>
      <c r="ABA94" s="89"/>
      <c r="ABB94" s="89"/>
      <c r="ABC94" s="89"/>
      <c r="ABD94" s="89"/>
      <c r="ABE94" s="89"/>
      <c r="ABF94" s="89"/>
      <c r="ABG94" s="89"/>
      <c r="ABH94" s="89"/>
      <c r="ABI94" s="89"/>
      <c r="ABJ94" s="89"/>
      <c r="ABK94" s="89"/>
      <c r="ABL94" s="89"/>
      <c r="ABM94" s="89"/>
      <c r="ABN94" s="89"/>
      <c r="ABO94" s="89"/>
      <c r="ABP94" s="89"/>
      <c r="ABQ94" s="89"/>
      <c r="ABR94" s="89"/>
      <c r="ABS94" s="89"/>
      <c r="ABT94" s="89"/>
      <c r="ABU94" s="89"/>
      <c r="ABV94" s="89"/>
      <c r="ABW94" s="89"/>
      <c r="ABX94" s="89"/>
      <c r="ABY94" s="89"/>
      <c r="ABZ94" s="89"/>
      <c r="ACA94" s="89"/>
      <c r="ACB94" s="89"/>
      <c r="ACC94" s="89"/>
      <c r="ACD94" s="89"/>
      <c r="ACE94" s="89"/>
      <c r="ACF94" s="89"/>
      <c r="ACG94" s="89"/>
      <c r="ACH94" s="89"/>
      <c r="ACI94" s="89"/>
      <c r="ACJ94" s="89"/>
      <c r="ACK94" s="89"/>
      <c r="ACL94" s="89"/>
      <c r="ACM94" s="89"/>
      <c r="ACN94" s="89"/>
      <c r="ACO94" s="89"/>
      <c r="ACP94" s="89"/>
      <c r="ACQ94" s="89"/>
      <c r="ACR94" s="89"/>
      <c r="ACS94" s="89"/>
      <c r="ACT94" s="89"/>
      <c r="ACU94" s="89"/>
      <c r="ACV94" s="89"/>
      <c r="ACW94" s="89"/>
      <c r="ACX94" s="89"/>
      <c r="ACY94" s="89"/>
      <c r="ACZ94" s="89"/>
      <c r="ADA94" s="89"/>
      <c r="ADB94" s="89"/>
      <c r="ADC94" s="89"/>
      <c r="ADD94" s="89"/>
      <c r="ADE94" s="89"/>
      <c r="ADF94" s="89"/>
      <c r="ADG94" s="89"/>
      <c r="ADH94" s="89"/>
      <c r="ADI94" s="89"/>
      <c r="ADJ94" s="89"/>
      <c r="ADK94" s="89"/>
      <c r="ADL94" s="89"/>
      <c r="ADM94" s="89"/>
      <c r="ADN94" s="89"/>
      <c r="ADO94" s="89"/>
      <c r="ADP94" s="89"/>
      <c r="ADQ94" s="89"/>
      <c r="ADR94" s="89"/>
      <c r="ADS94" s="89"/>
      <c r="ADT94" s="89"/>
      <c r="ADU94" s="89"/>
      <c r="ADV94" s="89"/>
      <c r="ADW94" s="89"/>
      <c r="ADX94" s="89"/>
      <c r="ADY94" s="89"/>
      <c r="ADZ94" s="89"/>
      <c r="AEA94" s="89"/>
      <c r="AEB94" s="89"/>
      <c r="AEC94" s="89"/>
      <c r="AED94" s="89"/>
      <c r="AEE94" s="89"/>
      <c r="AEF94" s="89"/>
      <c r="AEG94" s="89"/>
      <c r="AEH94" s="89"/>
      <c r="AEI94" s="89"/>
      <c r="AEJ94" s="89"/>
      <c r="AEK94" s="89"/>
      <c r="AEL94" s="89"/>
      <c r="AEM94" s="89"/>
      <c r="AEN94" s="89"/>
      <c r="AEO94" s="89"/>
      <c r="AEP94" s="89"/>
      <c r="AEQ94" s="89"/>
      <c r="AER94" s="89"/>
      <c r="AES94" s="89"/>
      <c r="AET94" s="89"/>
      <c r="AEU94" s="89"/>
      <c r="AEV94" s="89"/>
      <c r="AEW94" s="89"/>
      <c r="AEX94" s="89"/>
      <c r="AEY94" s="89"/>
      <c r="AEZ94" s="89"/>
      <c r="AFA94" s="89"/>
      <c r="AFB94" s="89"/>
      <c r="AFC94" s="89"/>
      <c r="AFD94" s="89"/>
      <c r="AFE94" s="89"/>
      <c r="AFF94" s="89"/>
      <c r="AFG94" s="89"/>
      <c r="AFH94" s="89"/>
      <c r="AFI94" s="89"/>
      <c r="AFJ94" s="89"/>
      <c r="AFK94" s="89"/>
      <c r="AFL94" s="89"/>
      <c r="AFM94" s="89"/>
      <c r="AFN94" s="89"/>
      <c r="AFO94" s="89"/>
      <c r="AFP94" s="89"/>
      <c r="AFQ94" s="89"/>
      <c r="AFR94" s="89"/>
      <c r="AFS94" s="89"/>
      <c r="AFT94" s="89"/>
      <c r="AFU94" s="89"/>
      <c r="AFV94" s="89"/>
      <c r="AFW94" s="89"/>
      <c r="AFX94" s="89"/>
      <c r="AFY94" s="89"/>
      <c r="AFZ94" s="89"/>
      <c r="AGA94" s="89"/>
      <c r="AGB94" s="89"/>
      <c r="AGC94" s="89"/>
      <c r="AGD94" s="89"/>
      <c r="AGE94" s="89"/>
      <c r="AGF94" s="89"/>
      <c r="AGG94" s="89"/>
      <c r="AGH94" s="89"/>
      <c r="AGI94" s="89"/>
      <c r="AGJ94" s="89"/>
      <c r="AGK94" s="89"/>
      <c r="AGL94" s="89"/>
      <c r="AGM94" s="89"/>
      <c r="AGN94" s="89"/>
      <c r="AGO94" s="89"/>
      <c r="AGP94" s="89"/>
      <c r="AGQ94" s="89"/>
      <c r="AGR94" s="89"/>
      <c r="AGS94" s="89"/>
      <c r="AGT94" s="89"/>
      <c r="AGU94" s="89"/>
      <c r="AGV94" s="89"/>
      <c r="AGW94" s="89"/>
      <c r="AGX94" s="89"/>
      <c r="AGY94" s="89"/>
      <c r="AGZ94" s="89"/>
      <c r="AHA94" s="89"/>
      <c r="AHB94" s="89"/>
      <c r="AHC94" s="89"/>
      <c r="AHD94" s="89"/>
      <c r="AHE94" s="89"/>
      <c r="AHF94" s="89"/>
      <c r="AHG94" s="89"/>
      <c r="AHH94" s="89"/>
      <c r="AHI94" s="89"/>
      <c r="AHJ94" s="89"/>
      <c r="AHK94" s="89"/>
      <c r="AHL94" s="89"/>
      <c r="AHM94" s="89"/>
      <c r="AHN94" s="89"/>
      <c r="AHO94" s="89"/>
      <c r="AHP94" s="89"/>
      <c r="AHQ94" s="89"/>
      <c r="AHR94" s="89"/>
      <c r="AHS94" s="89"/>
      <c r="AHT94" s="89"/>
      <c r="AHU94" s="89"/>
      <c r="AHV94" s="89"/>
      <c r="AHW94" s="89"/>
      <c r="AHX94" s="89"/>
      <c r="AHY94" s="89"/>
      <c r="AHZ94" s="89"/>
      <c r="AIA94" s="89"/>
      <c r="AIB94" s="89"/>
      <c r="AIC94" s="89"/>
      <c r="AID94" s="89"/>
      <c r="AIE94" s="89"/>
      <c r="AIF94" s="89"/>
      <c r="AIG94" s="89"/>
      <c r="AIH94" s="89"/>
      <c r="AII94" s="89"/>
      <c r="AIJ94" s="89"/>
      <c r="AIK94" s="89"/>
      <c r="AIL94" s="89"/>
      <c r="AIM94" s="89"/>
      <c r="AIN94" s="89"/>
      <c r="AIO94" s="89"/>
      <c r="AIP94" s="89"/>
      <c r="AIQ94" s="89"/>
      <c r="AIR94" s="89"/>
      <c r="AIS94" s="89"/>
      <c r="AIT94" s="89"/>
      <c r="AIU94" s="89"/>
      <c r="AIV94" s="89"/>
      <c r="AIW94" s="89"/>
      <c r="AIX94" s="89"/>
      <c r="AIY94" s="89"/>
      <c r="AIZ94" s="89"/>
      <c r="AJA94" s="89"/>
      <c r="AJB94" s="89"/>
      <c r="AJC94" s="89"/>
      <c r="AJD94" s="89"/>
      <c r="AJE94" s="89"/>
      <c r="AJF94" s="89"/>
      <c r="AJG94" s="89"/>
      <c r="AJH94" s="89"/>
      <c r="AJI94" s="89"/>
      <c r="AJJ94" s="89"/>
      <c r="AJK94" s="89"/>
      <c r="AJL94" s="89"/>
      <c r="AJM94" s="89"/>
      <c r="AJN94" s="89"/>
      <c r="AJO94" s="89"/>
      <c r="AJP94" s="89"/>
      <c r="AJQ94" s="89"/>
      <c r="AJR94" s="89"/>
      <c r="AJS94" s="89"/>
      <c r="AJT94" s="89"/>
      <c r="AJU94" s="89"/>
      <c r="AJV94" s="89"/>
      <c r="AJW94" s="89"/>
      <c r="AJX94" s="89"/>
      <c r="AJY94" s="89"/>
      <c r="AJZ94" s="89"/>
      <c r="AKA94" s="89"/>
      <c r="AKB94" s="89"/>
      <c r="AKC94" s="89"/>
      <c r="AKD94" s="89"/>
      <c r="AKE94" s="89"/>
      <c r="AKF94" s="89"/>
      <c r="AKG94" s="89"/>
      <c r="AKH94" s="89"/>
      <c r="AKI94" s="89"/>
      <c r="AKJ94" s="89"/>
      <c r="AKK94" s="89"/>
      <c r="AKL94" s="89"/>
      <c r="AKM94" s="89"/>
      <c r="AKN94" s="89"/>
      <c r="AKO94" s="89"/>
      <c r="AKP94" s="89"/>
      <c r="AKQ94" s="89"/>
      <c r="AKR94" s="89"/>
      <c r="AKS94" s="89"/>
      <c r="AKT94" s="89"/>
      <c r="AKU94" s="89"/>
      <c r="AKV94" s="89"/>
      <c r="AKW94" s="89"/>
      <c r="AKX94" s="89"/>
      <c r="AKY94" s="89"/>
      <c r="AKZ94" s="89"/>
      <c r="ALA94" s="89"/>
      <c r="ALB94" s="89"/>
      <c r="ALC94" s="89"/>
      <c r="ALD94" s="89"/>
      <c r="ALE94" s="89"/>
      <c r="ALF94" s="89"/>
      <c r="ALG94" s="89"/>
      <c r="ALH94" s="89"/>
      <c r="ALI94" s="89"/>
      <c r="ALJ94" s="89"/>
      <c r="ALK94" s="89"/>
      <c r="ALL94" s="89"/>
      <c r="ALM94" s="89"/>
      <c r="ALN94" s="89"/>
      <c r="ALO94" s="89"/>
      <c r="ALP94" s="89"/>
      <c r="ALQ94" s="89"/>
      <c r="ALR94" s="89"/>
      <c r="ALS94" s="89"/>
      <c r="ALT94" s="89"/>
      <c r="ALU94" s="89"/>
      <c r="ALV94" s="89"/>
      <c r="ALW94" s="89"/>
    </row>
    <row r="95" spans="1:1011" ht="14.25"/>
    <row r="96" spans="1:1011" ht="14.25">
      <c r="A96" s="87"/>
      <c r="B96" s="89"/>
      <c r="C96" s="89"/>
      <c r="D96" s="89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89"/>
      <c r="AV96" s="89"/>
      <c r="AW96" s="89"/>
      <c r="AX96" s="89"/>
      <c r="AY96" s="89"/>
      <c r="AZ96" s="89"/>
      <c r="BA96" s="89"/>
      <c r="BB96" s="89"/>
      <c r="BC96" s="89"/>
      <c r="BD96" s="89"/>
      <c r="BE96" s="89"/>
      <c r="BF96" s="89"/>
      <c r="BG96" s="89"/>
      <c r="BH96" s="89"/>
      <c r="BI96" s="89"/>
      <c r="BJ96" s="89"/>
      <c r="BK96" s="89"/>
      <c r="BL96" s="89"/>
      <c r="BM96" s="89"/>
      <c r="BN96" s="89"/>
      <c r="BO96" s="89"/>
      <c r="BP96" s="89"/>
      <c r="BQ96" s="89"/>
      <c r="BR96" s="89"/>
      <c r="BS96" s="89"/>
      <c r="BT96" s="89"/>
      <c r="BU96" s="89"/>
      <c r="BV96" s="89"/>
      <c r="BW96" s="89"/>
      <c r="BX96" s="89"/>
      <c r="BY96" s="89"/>
      <c r="BZ96" s="89"/>
      <c r="CA96" s="89"/>
      <c r="CB96" s="89"/>
      <c r="CC96" s="89"/>
      <c r="CD96" s="89"/>
      <c r="CE96" s="89"/>
      <c r="CF96" s="89"/>
      <c r="CG96" s="89"/>
      <c r="CH96" s="89"/>
      <c r="CI96" s="89"/>
      <c r="CJ96" s="89"/>
      <c r="CK96" s="89"/>
      <c r="CL96" s="89"/>
      <c r="CM96" s="89"/>
      <c r="CN96" s="89"/>
      <c r="CO96" s="89"/>
      <c r="CP96" s="89"/>
      <c r="CQ96" s="89"/>
      <c r="CR96" s="89"/>
      <c r="CS96" s="89"/>
      <c r="CT96" s="89"/>
      <c r="CU96" s="89"/>
      <c r="CV96" s="89"/>
      <c r="CW96" s="89"/>
      <c r="CX96" s="89"/>
      <c r="CY96" s="89"/>
      <c r="CZ96" s="89"/>
      <c r="DA96" s="89"/>
      <c r="DB96" s="89"/>
      <c r="DC96" s="89"/>
      <c r="DD96" s="89"/>
      <c r="DE96" s="89"/>
      <c r="DF96" s="89"/>
      <c r="DG96" s="89"/>
      <c r="DH96" s="89"/>
      <c r="DI96" s="89"/>
      <c r="DJ96" s="89"/>
      <c r="DK96" s="89"/>
      <c r="DL96" s="89"/>
      <c r="DM96" s="89"/>
      <c r="DN96" s="89"/>
      <c r="DO96" s="89"/>
      <c r="DP96" s="89"/>
      <c r="DQ96" s="89"/>
      <c r="DR96" s="89"/>
      <c r="DS96" s="89"/>
      <c r="DT96" s="89"/>
      <c r="DU96" s="89"/>
      <c r="DV96" s="89"/>
      <c r="DW96" s="89"/>
      <c r="DX96" s="89"/>
      <c r="DY96" s="89"/>
      <c r="DZ96" s="89"/>
      <c r="EA96" s="89"/>
      <c r="EB96" s="89"/>
      <c r="EC96" s="89"/>
      <c r="ED96" s="89"/>
      <c r="EE96" s="89"/>
      <c r="EF96" s="89"/>
      <c r="EG96" s="89"/>
      <c r="EH96" s="89"/>
      <c r="EI96" s="89"/>
      <c r="EJ96" s="89"/>
      <c r="EK96" s="89"/>
      <c r="EL96" s="89"/>
      <c r="EM96" s="89"/>
      <c r="EN96" s="89"/>
      <c r="EO96" s="89"/>
      <c r="EP96" s="89"/>
      <c r="EQ96" s="89"/>
      <c r="ER96" s="89"/>
      <c r="ES96" s="89"/>
      <c r="ET96" s="89"/>
      <c r="EU96" s="89"/>
      <c r="EV96" s="89"/>
      <c r="EW96" s="89"/>
      <c r="EX96" s="89"/>
      <c r="EY96" s="89"/>
      <c r="EZ96" s="89"/>
      <c r="FA96" s="89"/>
      <c r="FB96" s="89"/>
      <c r="FC96" s="89"/>
      <c r="FD96" s="89"/>
      <c r="FE96" s="89"/>
      <c r="FF96" s="89"/>
      <c r="FG96" s="89"/>
      <c r="FH96" s="89"/>
      <c r="FI96" s="89"/>
      <c r="FJ96" s="89"/>
      <c r="FK96" s="89"/>
      <c r="FL96" s="89"/>
      <c r="FM96" s="89"/>
      <c r="FN96" s="89"/>
      <c r="FO96" s="89"/>
      <c r="FP96" s="89"/>
      <c r="FQ96" s="89"/>
      <c r="FR96" s="89"/>
      <c r="FS96" s="89"/>
      <c r="FT96" s="89"/>
      <c r="FU96" s="89"/>
      <c r="FV96" s="89"/>
      <c r="FW96" s="89"/>
      <c r="FX96" s="89"/>
      <c r="FY96" s="89"/>
      <c r="FZ96" s="89"/>
      <c r="GA96" s="89"/>
      <c r="GB96" s="89"/>
      <c r="GC96" s="89"/>
      <c r="GD96" s="89"/>
      <c r="GE96" s="89"/>
      <c r="GF96" s="89"/>
      <c r="GG96" s="89"/>
      <c r="GH96" s="89"/>
      <c r="GI96" s="89"/>
      <c r="GJ96" s="89"/>
      <c r="GK96" s="89"/>
      <c r="GL96" s="89"/>
      <c r="GM96" s="89"/>
      <c r="GN96" s="89"/>
      <c r="GO96" s="89"/>
      <c r="GP96" s="89"/>
      <c r="GQ96" s="89"/>
      <c r="GR96" s="89"/>
      <c r="GS96" s="89"/>
      <c r="GT96" s="89"/>
      <c r="GU96" s="89"/>
      <c r="GV96" s="89"/>
      <c r="GW96" s="89"/>
      <c r="GX96" s="89"/>
      <c r="GY96" s="89"/>
      <c r="GZ96" s="89"/>
      <c r="HA96" s="89"/>
      <c r="HB96" s="89"/>
      <c r="HC96" s="89"/>
      <c r="HD96" s="89"/>
      <c r="HE96" s="89"/>
      <c r="HF96" s="89"/>
      <c r="HG96" s="89"/>
      <c r="HH96" s="89"/>
      <c r="HI96" s="89"/>
      <c r="HJ96" s="89"/>
      <c r="HK96" s="89"/>
      <c r="HL96" s="89"/>
      <c r="HM96" s="89"/>
      <c r="HN96" s="89"/>
      <c r="HO96" s="89"/>
      <c r="HP96" s="89"/>
      <c r="HQ96" s="89"/>
      <c r="HR96" s="89"/>
      <c r="HS96" s="89"/>
      <c r="HT96" s="89"/>
      <c r="HU96" s="89"/>
      <c r="HV96" s="89"/>
      <c r="HW96" s="89"/>
      <c r="HX96" s="89"/>
      <c r="HY96" s="89"/>
      <c r="HZ96" s="89"/>
      <c r="IA96" s="89"/>
      <c r="IB96" s="89"/>
      <c r="IC96" s="89"/>
      <c r="ID96" s="89"/>
      <c r="IE96" s="89"/>
      <c r="IF96" s="89"/>
      <c r="IG96" s="89"/>
      <c r="IH96" s="89"/>
      <c r="II96" s="89"/>
      <c r="IJ96" s="89"/>
      <c r="IK96" s="89"/>
      <c r="IL96" s="89"/>
      <c r="IM96" s="89"/>
      <c r="IN96" s="89"/>
      <c r="IO96" s="89"/>
      <c r="IP96" s="89"/>
      <c r="IQ96" s="89"/>
      <c r="IR96" s="89"/>
      <c r="IS96" s="89"/>
      <c r="IT96" s="89"/>
      <c r="IU96" s="89"/>
      <c r="IV96" s="89"/>
      <c r="IW96" s="89"/>
      <c r="IX96" s="89"/>
      <c r="IY96" s="89"/>
      <c r="IZ96" s="89"/>
      <c r="JA96" s="89"/>
      <c r="JB96" s="89"/>
      <c r="JC96" s="89"/>
      <c r="JD96" s="89"/>
      <c r="JE96" s="89"/>
      <c r="JF96" s="89"/>
      <c r="JG96" s="89"/>
      <c r="JH96" s="89"/>
      <c r="JI96" s="89"/>
      <c r="JJ96" s="89"/>
      <c r="JK96" s="89"/>
      <c r="JL96" s="89"/>
      <c r="JM96" s="89"/>
      <c r="JN96" s="89"/>
      <c r="JO96" s="89"/>
      <c r="JP96" s="89"/>
      <c r="JQ96" s="89"/>
      <c r="JR96" s="89"/>
      <c r="JS96" s="89"/>
      <c r="JT96" s="89"/>
      <c r="JU96" s="89"/>
      <c r="JV96" s="89"/>
      <c r="JW96" s="89"/>
      <c r="JX96" s="89"/>
      <c r="JY96" s="89"/>
      <c r="JZ96" s="89"/>
      <c r="KA96" s="89"/>
      <c r="KB96" s="89"/>
      <c r="KC96" s="89"/>
      <c r="KD96" s="89"/>
      <c r="KE96" s="89"/>
      <c r="KF96" s="89"/>
      <c r="KG96" s="89"/>
      <c r="KH96" s="89"/>
      <c r="KI96" s="89"/>
      <c r="KJ96" s="89"/>
      <c r="KK96" s="89"/>
      <c r="KL96" s="89"/>
      <c r="KM96" s="89"/>
      <c r="KN96" s="89"/>
      <c r="KO96" s="89"/>
      <c r="KP96" s="89"/>
      <c r="KQ96" s="89"/>
      <c r="KR96" s="89"/>
      <c r="KS96" s="89"/>
      <c r="KT96" s="89"/>
      <c r="KU96" s="89"/>
      <c r="KV96" s="89"/>
      <c r="KW96" s="89"/>
      <c r="KX96" s="89"/>
      <c r="KY96" s="89"/>
      <c r="KZ96" s="89"/>
      <c r="LA96" s="89"/>
      <c r="LB96" s="89"/>
      <c r="LC96" s="89"/>
      <c r="LD96" s="89"/>
      <c r="LE96" s="89"/>
      <c r="LF96" s="89"/>
      <c r="LG96" s="89"/>
      <c r="LH96" s="89"/>
      <c r="LI96" s="89"/>
      <c r="LJ96" s="89"/>
      <c r="LK96" s="89"/>
      <c r="LL96" s="89"/>
      <c r="LM96" s="89"/>
      <c r="LN96" s="89"/>
      <c r="LO96" s="89"/>
      <c r="LP96" s="89"/>
      <c r="LQ96" s="89"/>
      <c r="LR96" s="89"/>
      <c r="LS96" s="89"/>
      <c r="LT96" s="89"/>
      <c r="LU96" s="89"/>
      <c r="LV96" s="89"/>
      <c r="LW96" s="89"/>
      <c r="LX96" s="89"/>
      <c r="LY96" s="89"/>
      <c r="LZ96" s="89"/>
      <c r="MA96" s="89"/>
      <c r="MB96" s="89"/>
      <c r="MC96" s="89"/>
      <c r="MD96" s="89"/>
      <c r="ME96" s="89"/>
      <c r="MF96" s="89"/>
      <c r="MG96" s="89"/>
      <c r="MH96" s="89"/>
      <c r="MI96" s="89"/>
      <c r="MJ96" s="89"/>
      <c r="MK96" s="89"/>
      <c r="ML96" s="89"/>
      <c r="MM96" s="89"/>
      <c r="MN96" s="89"/>
      <c r="MO96" s="89"/>
      <c r="MP96" s="89"/>
      <c r="MQ96" s="89"/>
      <c r="MR96" s="89"/>
      <c r="MS96" s="89"/>
      <c r="MT96" s="89"/>
      <c r="MU96" s="89"/>
      <c r="MV96" s="89"/>
      <c r="MW96" s="89"/>
      <c r="MX96" s="89"/>
      <c r="MY96" s="89"/>
      <c r="MZ96" s="89"/>
      <c r="NA96" s="89"/>
      <c r="NB96" s="89"/>
      <c r="NC96" s="89"/>
      <c r="ND96" s="89"/>
      <c r="NE96" s="89"/>
      <c r="NF96" s="89"/>
      <c r="NG96" s="89"/>
      <c r="NH96" s="89"/>
      <c r="NI96" s="89"/>
      <c r="NJ96" s="89"/>
      <c r="NK96" s="89"/>
      <c r="NL96" s="89"/>
      <c r="NM96" s="89"/>
      <c r="NN96" s="89"/>
      <c r="NO96" s="89"/>
      <c r="NP96" s="89"/>
      <c r="NQ96" s="89"/>
      <c r="NR96" s="89"/>
      <c r="NS96" s="89"/>
      <c r="NT96" s="89"/>
      <c r="NU96" s="89"/>
      <c r="NV96" s="89"/>
      <c r="NW96" s="89"/>
      <c r="NX96" s="89"/>
      <c r="NY96" s="89"/>
      <c r="NZ96" s="89"/>
      <c r="OA96" s="89"/>
      <c r="OB96" s="89"/>
      <c r="OC96" s="89"/>
      <c r="OD96" s="89"/>
      <c r="OE96" s="89"/>
      <c r="OF96" s="89"/>
      <c r="OG96" s="89"/>
      <c r="OH96" s="89"/>
      <c r="OI96" s="89"/>
      <c r="OJ96" s="89"/>
      <c r="OK96" s="89"/>
      <c r="OL96" s="89"/>
      <c r="OM96" s="89"/>
      <c r="ON96" s="89"/>
      <c r="OO96" s="89"/>
      <c r="OP96" s="89"/>
      <c r="OQ96" s="89"/>
      <c r="OR96" s="89"/>
      <c r="OS96" s="89"/>
      <c r="OT96" s="89"/>
      <c r="OU96" s="89"/>
      <c r="OV96" s="89"/>
      <c r="OW96" s="89"/>
      <c r="OX96" s="89"/>
      <c r="OY96" s="89"/>
      <c r="OZ96" s="89"/>
      <c r="PA96" s="89"/>
      <c r="PB96" s="89"/>
      <c r="PC96" s="89"/>
      <c r="PD96" s="89"/>
      <c r="PE96" s="89"/>
      <c r="PF96" s="89"/>
      <c r="PG96" s="89"/>
      <c r="PH96" s="89"/>
      <c r="PI96" s="89"/>
      <c r="PJ96" s="89"/>
      <c r="PK96" s="89"/>
      <c r="PL96" s="89"/>
      <c r="PM96" s="89"/>
      <c r="PN96" s="89"/>
      <c r="PO96" s="89"/>
      <c r="PP96" s="89"/>
      <c r="PQ96" s="89"/>
      <c r="PR96" s="89"/>
      <c r="PS96" s="89"/>
      <c r="PT96" s="89"/>
      <c r="PU96" s="89"/>
      <c r="PV96" s="89"/>
      <c r="PW96" s="89"/>
      <c r="PX96" s="89"/>
      <c r="PY96" s="89"/>
      <c r="PZ96" s="89"/>
      <c r="QA96" s="89"/>
      <c r="QB96" s="89"/>
      <c r="QC96" s="89"/>
      <c r="QD96" s="89"/>
      <c r="QE96" s="89"/>
      <c r="QF96" s="89"/>
      <c r="QG96" s="89"/>
      <c r="QH96" s="89"/>
      <c r="QI96" s="89"/>
      <c r="QJ96" s="89"/>
      <c r="QK96" s="89"/>
      <c r="QL96" s="89"/>
      <c r="QM96" s="89"/>
      <c r="QN96" s="89"/>
      <c r="QO96" s="89"/>
      <c r="QP96" s="89"/>
      <c r="QQ96" s="89"/>
      <c r="QR96" s="89"/>
      <c r="QS96" s="89"/>
      <c r="QT96" s="89"/>
      <c r="QU96" s="89"/>
      <c r="QV96" s="89"/>
      <c r="QW96" s="89"/>
      <c r="QX96" s="89"/>
      <c r="QY96" s="89"/>
      <c r="QZ96" s="89"/>
      <c r="RA96" s="89"/>
      <c r="RB96" s="89"/>
      <c r="RC96" s="89"/>
      <c r="RD96" s="89"/>
      <c r="RE96" s="89"/>
      <c r="RF96" s="89"/>
      <c r="RG96" s="89"/>
      <c r="RH96" s="89"/>
      <c r="RI96" s="89"/>
      <c r="RJ96" s="89"/>
      <c r="RK96" s="89"/>
      <c r="RL96" s="89"/>
      <c r="RM96" s="89"/>
      <c r="RN96" s="89"/>
      <c r="RO96" s="89"/>
      <c r="RP96" s="89"/>
      <c r="RQ96" s="89"/>
      <c r="RR96" s="89"/>
      <c r="RS96" s="89"/>
      <c r="RT96" s="89"/>
      <c r="RU96" s="89"/>
      <c r="RV96" s="89"/>
      <c r="RW96" s="89"/>
      <c r="RX96" s="89"/>
      <c r="RY96" s="89"/>
      <c r="RZ96" s="89"/>
      <c r="SA96" s="89"/>
      <c r="SB96" s="89"/>
      <c r="SC96" s="89"/>
      <c r="SD96" s="89"/>
      <c r="SE96" s="89"/>
      <c r="SF96" s="89"/>
      <c r="SG96" s="89"/>
      <c r="SH96" s="89"/>
      <c r="SI96" s="89"/>
      <c r="SJ96" s="89"/>
      <c r="SK96" s="89"/>
      <c r="SL96" s="89"/>
      <c r="SM96" s="89"/>
      <c r="SN96" s="89"/>
      <c r="SO96" s="89"/>
      <c r="SP96" s="89"/>
      <c r="SQ96" s="89"/>
      <c r="SR96" s="89"/>
      <c r="SS96" s="89"/>
      <c r="ST96" s="89"/>
      <c r="SU96" s="89"/>
      <c r="SV96" s="89"/>
      <c r="SW96" s="89"/>
      <c r="SX96" s="89"/>
      <c r="SY96" s="89"/>
      <c r="SZ96" s="89"/>
      <c r="TA96" s="89"/>
      <c r="TB96" s="89"/>
      <c r="TC96" s="89"/>
      <c r="TD96" s="89"/>
      <c r="TE96" s="89"/>
      <c r="TF96" s="89"/>
      <c r="TG96" s="89"/>
      <c r="TH96" s="89"/>
      <c r="TI96" s="89"/>
      <c r="TJ96" s="89"/>
      <c r="TK96" s="89"/>
      <c r="TL96" s="89"/>
      <c r="TM96" s="89"/>
      <c r="TN96" s="89"/>
      <c r="TO96" s="89"/>
      <c r="TP96" s="89"/>
      <c r="TQ96" s="89"/>
      <c r="TR96" s="89"/>
      <c r="TS96" s="89"/>
      <c r="TT96" s="89"/>
      <c r="TU96" s="89"/>
      <c r="TV96" s="89"/>
      <c r="TW96" s="89"/>
      <c r="TX96" s="89"/>
      <c r="TY96" s="89"/>
      <c r="TZ96" s="89"/>
      <c r="UA96" s="89"/>
      <c r="UB96" s="89"/>
      <c r="UC96" s="89"/>
      <c r="UD96" s="89"/>
      <c r="UE96" s="89"/>
      <c r="UF96" s="89"/>
      <c r="UG96" s="89"/>
      <c r="UH96" s="89"/>
      <c r="UI96" s="89"/>
      <c r="UJ96" s="89"/>
      <c r="UK96" s="89"/>
      <c r="UL96" s="89"/>
      <c r="UM96" s="89"/>
      <c r="UN96" s="89"/>
      <c r="UO96" s="89"/>
      <c r="UP96" s="89"/>
      <c r="UQ96" s="89"/>
      <c r="UR96" s="89"/>
      <c r="US96" s="89"/>
      <c r="UT96" s="89"/>
      <c r="UU96" s="89"/>
      <c r="UV96" s="89"/>
      <c r="UW96" s="89"/>
      <c r="UX96" s="89"/>
      <c r="UY96" s="89"/>
      <c r="UZ96" s="89"/>
      <c r="VA96" s="89"/>
      <c r="VB96" s="89"/>
      <c r="VC96" s="89"/>
      <c r="VD96" s="89"/>
      <c r="VE96" s="89"/>
      <c r="VF96" s="89"/>
      <c r="VG96" s="89"/>
      <c r="VH96" s="89"/>
      <c r="VI96" s="89"/>
      <c r="VJ96" s="89"/>
      <c r="VK96" s="89"/>
      <c r="VL96" s="89"/>
      <c r="VM96" s="89"/>
      <c r="VN96" s="89"/>
      <c r="VO96" s="89"/>
      <c r="VP96" s="89"/>
      <c r="VQ96" s="89"/>
      <c r="VR96" s="89"/>
      <c r="VS96" s="89"/>
      <c r="VT96" s="89"/>
      <c r="VU96" s="89"/>
      <c r="VV96" s="89"/>
      <c r="VW96" s="89"/>
      <c r="VX96" s="89"/>
      <c r="VY96" s="89"/>
      <c r="VZ96" s="89"/>
      <c r="WA96" s="89"/>
      <c r="WB96" s="89"/>
      <c r="WC96" s="89"/>
      <c r="WD96" s="89"/>
      <c r="WE96" s="89"/>
      <c r="WF96" s="89"/>
      <c r="WG96" s="89"/>
      <c r="WH96" s="89"/>
      <c r="WI96" s="89"/>
      <c r="WJ96" s="89"/>
      <c r="WK96" s="89"/>
      <c r="WL96" s="89"/>
      <c r="WM96" s="89"/>
      <c r="WN96" s="89"/>
      <c r="WO96" s="89"/>
      <c r="WP96" s="89"/>
      <c r="WQ96" s="89"/>
      <c r="WR96" s="89"/>
      <c r="WS96" s="89"/>
      <c r="WT96" s="89"/>
      <c r="WU96" s="89"/>
      <c r="WV96" s="89"/>
      <c r="WW96" s="89"/>
      <c r="WX96" s="89"/>
      <c r="WY96" s="89"/>
      <c r="WZ96" s="89"/>
      <c r="XA96" s="89"/>
      <c r="XB96" s="89"/>
      <c r="XC96" s="89"/>
      <c r="XD96" s="89"/>
      <c r="XE96" s="89"/>
      <c r="XF96" s="89"/>
      <c r="XG96" s="89"/>
      <c r="XH96" s="89"/>
      <c r="XI96" s="89"/>
      <c r="XJ96" s="89"/>
      <c r="XK96" s="89"/>
      <c r="XL96" s="89"/>
      <c r="XM96" s="89"/>
      <c r="XN96" s="89"/>
      <c r="XO96" s="89"/>
      <c r="XP96" s="89"/>
      <c r="XQ96" s="89"/>
      <c r="XR96" s="89"/>
      <c r="XS96" s="89"/>
      <c r="XT96" s="89"/>
      <c r="XU96" s="89"/>
      <c r="XV96" s="89"/>
      <c r="XW96" s="89"/>
      <c r="XX96" s="89"/>
      <c r="XY96" s="89"/>
      <c r="XZ96" s="89"/>
      <c r="YA96" s="89"/>
      <c r="YB96" s="89"/>
      <c r="YC96" s="89"/>
      <c r="YD96" s="89"/>
      <c r="YE96" s="89"/>
      <c r="YF96" s="89"/>
      <c r="YG96" s="89"/>
      <c r="YH96" s="89"/>
      <c r="YI96" s="89"/>
      <c r="YJ96" s="89"/>
      <c r="YK96" s="89"/>
      <c r="YL96" s="89"/>
      <c r="YM96" s="89"/>
      <c r="YN96" s="89"/>
      <c r="YO96" s="89"/>
      <c r="YP96" s="89"/>
      <c r="YQ96" s="89"/>
      <c r="YR96" s="89"/>
      <c r="YS96" s="89"/>
      <c r="YT96" s="89"/>
      <c r="YU96" s="89"/>
      <c r="YV96" s="89"/>
      <c r="YW96" s="89"/>
      <c r="YX96" s="89"/>
      <c r="YY96" s="89"/>
      <c r="YZ96" s="89"/>
      <c r="ZA96" s="89"/>
      <c r="ZB96" s="89"/>
      <c r="ZC96" s="89"/>
      <c r="ZD96" s="89"/>
      <c r="ZE96" s="89"/>
      <c r="ZF96" s="89"/>
      <c r="ZG96" s="89"/>
      <c r="ZH96" s="89"/>
      <c r="ZI96" s="89"/>
      <c r="ZJ96" s="89"/>
      <c r="ZK96" s="89"/>
      <c r="ZL96" s="89"/>
      <c r="ZM96" s="89"/>
      <c r="ZN96" s="89"/>
      <c r="ZO96" s="89"/>
      <c r="ZP96" s="89"/>
      <c r="ZQ96" s="89"/>
      <c r="ZR96" s="89"/>
      <c r="ZS96" s="89"/>
      <c r="ZT96" s="89"/>
      <c r="ZU96" s="89"/>
      <c r="ZV96" s="89"/>
      <c r="ZW96" s="89"/>
      <c r="ZX96" s="89"/>
      <c r="ZY96" s="89"/>
      <c r="ZZ96" s="89"/>
      <c r="AAA96" s="89"/>
      <c r="AAB96" s="89"/>
      <c r="AAC96" s="89"/>
      <c r="AAD96" s="89"/>
      <c r="AAE96" s="89"/>
      <c r="AAF96" s="89"/>
      <c r="AAG96" s="89"/>
      <c r="AAH96" s="89"/>
      <c r="AAI96" s="89"/>
      <c r="AAJ96" s="89"/>
      <c r="AAK96" s="89"/>
      <c r="AAL96" s="89"/>
      <c r="AAM96" s="89"/>
      <c r="AAN96" s="89"/>
      <c r="AAO96" s="89"/>
      <c r="AAP96" s="89"/>
      <c r="AAQ96" s="89"/>
      <c r="AAR96" s="89"/>
      <c r="AAS96" s="89"/>
      <c r="AAT96" s="89"/>
      <c r="AAU96" s="89"/>
      <c r="AAV96" s="89"/>
      <c r="AAW96" s="89"/>
      <c r="AAX96" s="89"/>
      <c r="AAY96" s="89"/>
      <c r="AAZ96" s="89"/>
      <c r="ABA96" s="89"/>
      <c r="ABB96" s="89"/>
      <c r="ABC96" s="89"/>
      <c r="ABD96" s="89"/>
      <c r="ABE96" s="89"/>
      <c r="ABF96" s="89"/>
      <c r="ABG96" s="89"/>
      <c r="ABH96" s="89"/>
      <c r="ABI96" s="89"/>
      <c r="ABJ96" s="89"/>
      <c r="ABK96" s="89"/>
      <c r="ABL96" s="89"/>
      <c r="ABM96" s="89"/>
      <c r="ABN96" s="89"/>
      <c r="ABO96" s="89"/>
      <c r="ABP96" s="89"/>
      <c r="ABQ96" s="89"/>
      <c r="ABR96" s="89"/>
      <c r="ABS96" s="89"/>
      <c r="ABT96" s="89"/>
      <c r="ABU96" s="89"/>
      <c r="ABV96" s="89"/>
      <c r="ABW96" s="89"/>
      <c r="ABX96" s="89"/>
      <c r="ABY96" s="89"/>
      <c r="ABZ96" s="89"/>
      <c r="ACA96" s="89"/>
      <c r="ACB96" s="89"/>
      <c r="ACC96" s="89"/>
      <c r="ACD96" s="89"/>
      <c r="ACE96" s="89"/>
      <c r="ACF96" s="89"/>
      <c r="ACG96" s="89"/>
      <c r="ACH96" s="89"/>
      <c r="ACI96" s="89"/>
      <c r="ACJ96" s="89"/>
      <c r="ACK96" s="89"/>
      <c r="ACL96" s="89"/>
      <c r="ACM96" s="89"/>
      <c r="ACN96" s="89"/>
      <c r="ACO96" s="89"/>
      <c r="ACP96" s="89"/>
      <c r="ACQ96" s="89"/>
      <c r="ACR96" s="89"/>
      <c r="ACS96" s="89"/>
      <c r="ACT96" s="89"/>
      <c r="ACU96" s="89"/>
      <c r="ACV96" s="89"/>
      <c r="ACW96" s="89"/>
      <c r="ACX96" s="89"/>
      <c r="ACY96" s="89"/>
      <c r="ACZ96" s="89"/>
      <c r="ADA96" s="89"/>
      <c r="ADB96" s="89"/>
      <c r="ADC96" s="89"/>
      <c r="ADD96" s="89"/>
      <c r="ADE96" s="89"/>
      <c r="ADF96" s="89"/>
      <c r="ADG96" s="89"/>
      <c r="ADH96" s="89"/>
      <c r="ADI96" s="89"/>
      <c r="ADJ96" s="89"/>
      <c r="ADK96" s="89"/>
      <c r="ADL96" s="89"/>
      <c r="ADM96" s="89"/>
      <c r="ADN96" s="89"/>
      <c r="ADO96" s="89"/>
      <c r="ADP96" s="89"/>
      <c r="ADQ96" s="89"/>
      <c r="ADR96" s="89"/>
      <c r="ADS96" s="89"/>
      <c r="ADT96" s="89"/>
      <c r="ADU96" s="89"/>
      <c r="ADV96" s="89"/>
      <c r="ADW96" s="89"/>
      <c r="ADX96" s="89"/>
      <c r="ADY96" s="89"/>
      <c r="ADZ96" s="89"/>
      <c r="AEA96" s="89"/>
      <c r="AEB96" s="89"/>
      <c r="AEC96" s="89"/>
      <c r="AED96" s="89"/>
      <c r="AEE96" s="89"/>
      <c r="AEF96" s="89"/>
      <c r="AEG96" s="89"/>
      <c r="AEH96" s="89"/>
      <c r="AEI96" s="89"/>
      <c r="AEJ96" s="89"/>
      <c r="AEK96" s="89"/>
      <c r="AEL96" s="89"/>
      <c r="AEM96" s="89"/>
      <c r="AEN96" s="89"/>
      <c r="AEO96" s="89"/>
      <c r="AEP96" s="89"/>
      <c r="AEQ96" s="89"/>
      <c r="AER96" s="89"/>
      <c r="AES96" s="89"/>
      <c r="AET96" s="89"/>
      <c r="AEU96" s="89"/>
      <c r="AEV96" s="89"/>
      <c r="AEW96" s="89"/>
      <c r="AEX96" s="89"/>
      <c r="AEY96" s="89"/>
      <c r="AEZ96" s="89"/>
      <c r="AFA96" s="89"/>
      <c r="AFB96" s="89"/>
      <c r="AFC96" s="89"/>
      <c r="AFD96" s="89"/>
      <c r="AFE96" s="89"/>
      <c r="AFF96" s="89"/>
      <c r="AFG96" s="89"/>
      <c r="AFH96" s="89"/>
      <c r="AFI96" s="89"/>
      <c r="AFJ96" s="89"/>
      <c r="AFK96" s="89"/>
      <c r="AFL96" s="89"/>
      <c r="AFM96" s="89"/>
      <c r="AFN96" s="89"/>
      <c r="AFO96" s="89"/>
      <c r="AFP96" s="89"/>
      <c r="AFQ96" s="89"/>
      <c r="AFR96" s="89"/>
      <c r="AFS96" s="89"/>
      <c r="AFT96" s="89"/>
      <c r="AFU96" s="89"/>
      <c r="AFV96" s="89"/>
      <c r="AFW96" s="89"/>
      <c r="AFX96" s="89"/>
      <c r="AFY96" s="89"/>
      <c r="AFZ96" s="89"/>
      <c r="AGA96" s="89"/>
      <c r="AGB96" s="89"/>
      <c r="AGC96" s="89"/>
      <c r="AGD96" s="89"/>
      <c r="AGE96" s="89"/>
      <c r="AGF96" s="89"/>
      <c r="AGG96" s="89"/>
      <c r="AGH96" s="89"/>
      <c r="AGI96" s="89"/>
      <c r="AGJ96" s="89"/>
      <c r="AGK96" s="89"/>
      <c r="AGL96" s="89"/>
      <c r="AGM96" s="89"/>
      <c r="AGN96" s="89"/>
      <c r="AGO96" s="89"/>
      <c r="AGP96" s="89"/>
      <c r="AGQ96" s="89"/>
      <c r="AGR96" s="89"/>
      <c r="AGS96" s="89"/>
      <c r="AGT96" s="89"/>
      <c r="AGU96" s="89"/>
      <c r="AGV96" s="89"/>
      <c r="AGW96" s="89"/>
      <c r="AGX96" s="89"/>
      <c r="AGY96" s="89"/>
      <c r="AGZ96" s="89"/>
      <c r="AHA96" s="89"/>
      <c r="AHB96" s="89"/>
      <c r="AHC96" s="89"/>
      <c r="AHD96" s="89"/>
      <c r="AHE96" s="89"/>
      <c r="AHF96" s="89"/>
      <c r="AHG96" s="89"/>
      <c r="AHH96" s="89"/>
      <c r="AHI96" s="89"/>
      <c r="AHJ96" s="89"/>
      <c r="AHK96" s="89"/>
      <c r="AHL96" s="89"/>
      <c r="AHM96" s="89"/>
      <c r="AHN96" s="89"/>
      <c r="AHO96" s="89"/>
      <c r="AHP96" s="89"/>
      <c r="AHQ96" s="89"/>
      <c r="AHR96" s="89"/>
      <c r="AHS96" s="89"/>
      <c r="AHT96" s="89"/>
      <c r="AHU96" s="89"/>
      <c r="AHV96" s="89"/>
      <c r="AHW96" s="89"/>
      <c r="AHX96" s="89"/>
      <c r="AHY96" s="89"/>
      <c r="AHZ96" s="89"/>
      <c r="AIA96" s="89"/>
      <c r="AIB96" s="89"/>
      <c r="AIC96" s="89"/>
      <c r="AID96" s="89"/>
      <c r="AIE96" s="89"/>
      <c r="AIF96" s="89"/>
      <c r="AIG96" s="89"/>
      <c r="AIH96" s="89"/>
      <c r="AII96" s="89"/>
      <c r="AIJ96" s="89"/>
      <c r="AIK96" s="89"/>
      <c r="AIL96" s="89"/>
      <c r="AIM96" s="89"/>
      <c r="AIN96" s="89"/>
      <c r="AIO96" s="89"/>
      <c r="AIP96" s="89"/>
      <c r="AIQ96" s="89"/>
      <c r="AIR96" s="89"/>
      <c r="AIS96" s="89"/>
      <c r="AIT96" s="89"/>
      <c r="AIU96" s="89"/>
      <c r="AIV96" s="89"/>
      <c r="AIW96" s="89"/>
      <c r="AIX96" s="89"/>
      <c r="AIY96" s="89"/>
      <c r="AIZ96" s="89"/>
      <c r="AJA96" s="89"/>
      <c r="AJB96" s="89"/>
      <c r="AJC96" s="89"/>
      <c r="AJD96" s="89"/>
      <c r="AJE96" s="89"/>
      <c r="AJF96" s="89"/>
      <c r="AJG96" s="89"/>
      <c r="AJH96" s="89"/>
      <c r="AJI96" s="89"/>
      <c r="AJJ96" s="89"/>
      <c r="AJK96" s="89"/>
      <c r="AJL96" s="89"/>
      <c r="AJM96" s="89"/>
      <c r="AJN96" s="89"/>
      <c r="AJO96" s="89"/>
      <c r="AJP96" s="89"/>
      <c r="AJQ96" s="89"/>
      <c r="AJR96" s="89"/>
      <c r="AJS96" s="89"/>
      <c r="AJT96" s="89"/>
      <c r="AJU96" s="89"/>
      <c r="AJV96" s="89"/>
      <c r="AJW96" s="89"/>
      <c r="AJX96" s="89"/>
      <c r="AJY96" s="89"/>
      <c r="AJZ96" s="89"/>
      <c r="AKA96" s="89"/>
      <c r="AKB96" s="89"/>
      <c r="AKC96" s="89"/>
      <c r="AKD96" s="89"/>
      <c r="AKE96" s="89"/>
      <c r="AKF96" s="89"/>
      <c r="AKG96" s="89"/>
      <c r="AKH96" s="89"/>
      <c r="AKI96" s="89"/>
      <c r="AKJ96" s="89"/>
      <c r="AKK96" s="89"/>
      <c r="AKL96" s="89"/>
      <c r="AKM96" s="89"/>
      <c r="AKN96" s="89"/>
      <c r="AKO96" s="89"/>
      <c r="AKP96" s="89"/>
      <c r="AKQ96" s="89"/>
      <c r="AKR96" s="89"/>
      <c r="AKS96" s="89"/>
      <c r="AKT96" s="89"/>
      <c r="AKU96" s="89"/>
      <c r="AKV96" s="89"/>
      <c r="AKW96" s="89"/>
      <c r="AKX96" s="89"/>
      <c r="AKY96" s="89"/>
      <c r="AKZ96" s="89"/>
      <c r="ALA96" s="89"/>
      <c r="ALB96" s="89"/>
      <c r="ALC96" s="89"/>
      <c r="ALD96" s="89"/>
      <c r="ALE96" s="89"/>
      <c r="ALF96" s="89"/>
      <c r="ALG96" s="89"/>
      <c r="ALH96" s="89"/>
      <c r="ALI96" s="89"/>
      <c r="ALJ96" s="89"/>
      <c r="ALK96" s="89"/>
      <c r="ALL96" s="89"/>
      <c r="ALM96" s="89"/>
      <c r="ALN96" s="89"/>
      <c r="ALO96" s="89"/>
      <c r="ALP96" s="89"/>
      <c r="ALQ96" s="89"/>
      <c r="ALR96" s="89"/>
      <c r="ALS96" s="89"/>
      <c r="ALT96" s="89"/>
      <c r="ALU96" s="89"/>
      <c r="ALV96" s="89"/>
      <c r="ALW96" s="89"/>
    </row>
    <row r="97" spans="1:1011" ht="14.25"/>
    <row r="98" spans="1:1011" ht="14.25">
      <c r="A98" s="87"/>
      <c r="B98" s="89"/>
      <c r="C98" s="89"/>
      <c r="D98" s="89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89"/>
      <c r="AV98" s="89"/>
      <c r="AW98" s="89"/>
      <c r="AX98" s="89"/>
      <c r="AY98" s="89"/>
      <c r="AZ98" s="89"/>
      <c r="BA98" s="89"/>
      <c r="BB98" s="89"/>
      <c r="BC98" s="89"/>
      <c r="BD98" s="89"/>
      <c r="BE98" s="89"/>
      <c r="BF98" s="89"/>
      <c r="BG98" s="89"/>
      <c r="BH98" s="89"/>
      <c r="BI98" s="89"/>
      <c r="BJ98" s="89"/>
      <c r="BK98" s="89"/>
      <c r="BL98" s="89"/>
      <c r="BM98" s="89"/>
      <c r="BN98" s="89"/>
      <c r="BO98" s="89"/>
      <c r="BP98" s="89"/>
      <c r="BQ98" s="89"/>
      <c r="BR98" s="89"/>
      <c r="BS98" s="89"/>
      <c r="BT98" s="89"/>
      <c r="BU98" s="89"/>
      <c r="BV98" s="89"/>
      <c r="BW98" s="89"/>
      <c r="BX98" s="89"/>
      <c r="BY98" s="89"/>
      <c r="BZ98" s="89"/>
      <c r="CA98" s="89"/>
      <c r="CB98" s="89"/>
      <c r="CC98" s="89"/>
      <c r="CD98" s="89"/>
      <c r="CE98" s="89"/>
      <c r="CF98" s="89"/>
      <c r="CG98" s="89"/>
      <c r="CH98" s="89"/>
      <c r="CI98" s="89"/>
      <c r="CJ98" s="89"/>
      <c r="CK98" s="89"/>
      <c r="CL98" s="89"/>
      <c r="CM98" s="89"/>
      <c r="CN98" s="89"/>
      <c r="CO98" s="89"/>
      <c r="CP98" s="89"/>
      <c r="CQ98" s="89"/>
      <c r="CR98" s="89"/>
      <c r="CS98" s="89"/>
      <c r="CT98" s="89"/>
      <c r="CU98" s="89"/>
      <c r="CV98" s="89"/>
      <c r="CW98" s="89"/>
      <c r="CX98" s="89"/>
      <c r="CY98" s="89"/>
      <c r="CZ98" s="89"/>
      <c r="DA98" s="89"/>
      <c r="DB98" s="89"/>
      <c r="DC98" s="89"/>
      <c r="DD98" s="89"/>
      <c r="DE98" s="89"/>
      <c r="DF98" s="89"/>
      <c r="DG98" s="89"/>
      <c r="DH98" s="89"/>
      <c r="DI98" s="89"/>
      <c r="DJ98" s="89"/>
      <c r="DK98" s="89"/>
      <c r="DL98" s="89"/>
      <c r="DM98" s="89"/>
      <c r="DN98" s="89"/>
      <c r="DO98" s="89"/>
      <c r="DP98" s="89"/>
      <c r="DQ98" s="89"/>
      <c r="DR98" s="89"/>
      <c r="DS98" s="89"/>
      <c r="DT98" s="89"/>
      <c r="DU98" s="89"/>
      <c r="DV98" s="89"/>
      <c r="DW98" s="89"/>
      <c r="DX98" s="89"/>
      <c r="DY98" s="89"/>
      <c r="DZ98" s="89"/>
      <c r="EA98" s="89"/>
      <c r="EB98" s="89"/>
      <c r="EC98" s="89"/>
      <c r="ED98" s="89"/>
      <c r="EE98" s="89"/>
      <c r="EF98" s="89"/>
      <c r="EG98" s="89"/>
      <c r="EH98" s="89"/>
      <c r="EI98" s="89"/>
      <c r="EJ98" s="89"/>
      <c r="EK98" s="89"/>
      <c r="EL98" s="89"/>
      <c r="EM98" s="89"/>
      <c r="EN98" s="89"/>
      <c r="EO98" s="89"/>
      <c r="EP98" s="89"/>
      <c r="EQ98" s="89"/>
      <c r="ER98" s="89"/>
      <c r="ES98" s="89"/>
      <c r="ET98" s="89"/>
      <c r="EU98" s="89"/>
      <c r="EV98" s="89"/>
      <c r="EW98" s="89"/>
      <c r="EX98" s="89"/>
      <c r="EY98" s="89"/>
      <c r="EZ98" s="89"/>
      <c r="FA98" s="89"/>
      <c r="FB98" s="89"/>
      <c r="FC98" s="89"/>
      <c r="FD98" s="89"/>
      <c r="FE98" s="89"/>
      <c r="FF98" s="89"/>
      <c r="FG98" s="89"/>
      <c r="FH98" s="89"/>
      <c r="FI98" s="89"/>
      <c r="FJ98" s="89"/>
      <c r="FK98" s="89"/>
      <c r="FL98" s="89"/>
      <c r="FM98" s="89"/>
      <c r="FN98" s="89"/>
      <c r="FO98" s="89"/>
      <c r="FP98" s="89"/>
      <c r="FQ98" s="89"/>
      <c r="FR98" s="89"/>
      <c r="FS98" s="89"/>
      <c r="FT98" s="89"/>
      <c r="FU98" s="89"/>
      <c r="FV98" s="89"/>
      <c r="FW98" s="89"/>
      <c r="FX98" s="89"/>
      <c r="FY98" s="89"/>
      <c r="FZ98" s="89"/>
      <c r="GA98" s="89"/>
      <c r="GB98" s="89"/>
      <c r="GC98" s="89"/>
      <c r="GD98" s="89"/>
      <c r="GE98" s="89"/>
      <c r="GF98" s="89"/>
      <c r="GG98" s="89"/>
      <c r="GH98" s="89"/>
      <c r="GI98" s="89"/>
      <c r="GJ98" s="89"/>
      <c r="GK98" s="89"/>
      <c r="GL98" s="89"/>
      <c r="GM98" s="89"/>
      <c r="GN98" s="89"/>
      <c r="GO98" s="89"/>
      <c r="GP98" s="89"/>
      <c r="GQ98" s="89"/>
      <c r="GR98" s="89"/>
      <c r="GS98" s="89"/>
      <c r="GT98" s="89"/>
      <c r="GU98" s="89"/>
      <c r="GV98" s="89"/>
      <c r="GW98" s="89"/>
      <c r="GX98" s="89"/>
      <c r="GY98" s="89"/>
      <c r="GZ98" s="89"/>
      <c r="HA98" s="89"/>
      <c r="HB98" s="89"/>
      <c r="HC98" s="89"/>
      <c r="HD98" s="89"/>
      <c r="HE98" s="89"/>
      <c r="HF98" s="89"/>
      <c r="HG98" s="89"/>
      <c r="HH98" s="89"/>
      <c r="HI98" s="89"/>
      <c r="HJ98" s="89"/>
      <c r="HK98" s="89"/>
      <c r="HL98" s="89"/>
      <c r="HM98" s="89"/>
      <c r="HN98" s="89"/>
      <c r="HO98" s="89"/>
      <c r="HP98" s="89"/>
      <c r="HQ98" s="89"/>
      <c r="HR98" s="89"/>
      <c r="HS98" s="89"/>
      <c r="HT98" s="89"/>
      <c r="HU98" s="89"/>
      <c r="HV98" s="89"/>
      <c r="HW98" s="89"/>
      <c r="HX98" s="89"/>
      <c r="HY98" s="89"/>
      <c r="HZ98" s="89"/>
      <c r="IA98" s="89"/>
      <c r="IB98" s="89"/>
      <c r="IC98" s="89"/>
      <c r="ID98" s="89"/>
      <c r="IE98" s="89"/>
      <c r="IF98" s="89"/>
      <c r="IG98" s="89"/>
      <c r="IH98" s="89"/>
      <c r="II98" s="89"/>
      <c r="IJ98" s="89"/>
      <c r="IK98" s="89"/>
      <c r="IL98" s="89"/>
      <c r="IM98" s="89"/>
      <c r="IN98" s="89"/>
      <c r="IO98" s="89"/>
      <c r="IP98" s="89"/>
      <c r="IQ98" s="89"/>
      <c r="IR98" s="89"/>
      <c r="IS98" s="89"/>
      <c r="IT98" s="89"/>
      <c r="IU98" s="89"/>
      <c r="IV98" s="89"/>
      <c r="IW98" s="89"/>
      <c r="IX98" s="89"/>
      <c r="IY98" s="89"/>
      <c r="IZ98" s="89"/>
      <c r="JA98" s="89"/>
      <c r="JB98" s="89"/>
      <c r="JC98" s="89"/>
      <c r="JD98" s="89"/>
      <c r="JE98" s="89"/>
      <c r="JF98" s="89"/>
      <c r="JG98" s="89"/>
      <c r="JH98" s="89"/>
      <c r="JI98" s="89"/>
      <c r="JJ98" s="89"/>
      <c r="JK98" s="89"/>
      <c r="JL98" s="89"/>
      <c r="JM98" s="89"/>
      <c r="JN98" s="89"/>
      <c r="JO98" s="89"/>
      <c r="JP98" s="89"/>
      <c r="JQ98" s="89"/>
      <c r="JR98" s="89"/>
      <c r="JS98" s="89"/>
      <c r="JT98" s="89"/>
      <c r="JU98" s="89"/>
      <c r="JV98" s="89"/>
      <c r="JW98" s="89"/>
      <c r="JX98" s="89"/>
      <c r="JY98" s="89"/>
      <c r="JZ98" s="89"/>
      <c r="KA98" s="89"/>
      <c r="KB98" s="89"/>
      <c r="KC98" s="89"/>
      <c r="KD98" s="89"/>
      <c r="KE98" s="89"/>
      <c r="KF98" s="89"/>
      <c r="KG98" s="89"/>
      <c r="KH98" s="89"/>
      <c r="KI98" s="89"/>
      <c r="KJ98" s="89"/>
      <c r="KK98" s="89"/>
      <c r="KL98" s="89"/>
      <c r="KM98" s="89"/>
      <c r="KN98" s="89"/>
      <c r="KO98" s="89"/>
      <c r="KP98" s="89"/>
      <c r="KQ98" s="89"/>
      <c r="KR98" s="89"/>
      <c r="KS98" s="89"/>
      <c r="KT98" s="89"/>
      <c r="KU98" s="89"/>
      <c r="KV98" s="89"/>
      <c r="KW98" s="89"/>
      <c r="KX98" s="89"/>
      <c r="KY98" s="89"/>
      <c r="KZ98" s="89"/>
      <c r="LA98" s="89"/>
      <c r="LB98" s="89"/>
      <c r="LC98" s="89"/>
      <c r="LD98" s="89"/>
      <c r="LE98" s="89"/>
      <c r="LF98" s="89"/>
      <c r="LG98" s="89"/>
      <c r="LH98" s="89"/>
      <c r="LI98" s="89"/>
      <c r="LJ98" s="89"/>
      <c r="LK98" s="89"/>
      <c r="LL98" s="89"/>
      <c r="LM98" s="89"/>
      <c r="LN98" s="89"/>
      <c r="LO98" s="89"/>
      <c r="LP98" s="89"/>
      <c r="LQ98" s="89"/>
      <c r="LR98" s="89"/>
      <c r="LS98" s="89"/>
      <c r="LT98" s="89"/>
      <c r="LU98" s="89"/>
      <c r="LV98" s="89"/>
      <c r="LW98" s="89"/>
      <c r="LX98" s="89"/>
      <c r="LY98" s="89"/>
      <c r="LZ98" s="89"/>
      <c r="MA98" s="89"/>
      <c r="MB98" s="89"/>
      <c r="MC98" s="89"/>
      <c r="MD98" s="89"/>
      <c r="ME98" s="89"/>
      <c r="MF98" s="89"/>
      <c r="MG98" s="89"/>
      <c r="MH98" s="89"/>
      <c r="MI98" s="89"/>
      <c r="MJ98" s="89"/>
      <c r="MK98" s="89"/>
      <c r="ML98" s="89"/>
      <c r="MM98" s="89"/>
      <c r="MN98" s="89"/>
      <c r="MO98" s="89"/>
      <c r="MP98" s="89"/>
      <c r="MQ98" s="89"/>
      <c r="MR98" s="89"/>
      <c r="MS98" s="89"/>
      <c r="MT98" s="89"/>
      <c r="MU98" s="89"/>
      <c r="MV98" s="89"/>
      <c r="MW98" s="89"/>
      <c r="MX98" s="89"/>
      <c r="MY98" s="89"/>
      <c r="MZ98" s="89"/>
      <c r="NA98" s="89"/>
      <c r="NB98" s="89"/>
      <c r="NC98" s="89"/>
      <c r="ND98" s="89"/>
      <c r="NE98" s="89"/>
      <c r="NF98" s="89"/>
      <c r="NG98" s="89"/>
      <c r="NH98" s="89"/>
      <c r="NI98" s="89"/>
      <c r="NJ98" s="89"/>
      <c r="NK98" s="89"/>
      <c r="NL98" s="89"/>
      <c r="NM98" s="89"/>
      <c r="NN98" s="89"/>
      <c r="NO98" s="89"/>
      <c r="NP98" s="89"/>
      <c r="NQ98" s="89"/>
      <c r="NR98" s="89"/>
      <c r="NS98" s="89"/>
      <c r="NT98" s="89"/>
      <c r="NU98" s="89"/>
      <c r="NV98" s="89"/>
      <c r="NW98" s="89"/>
      <c r="NX98" s="89"/>
      <c r="NY98" s="89"/>
      <c r="NZ98" s="89"/>
      <c r="OA98" s="89"/>
      <c r="OB98" s="89"/>
      <c r="OC98" s="89"/>
      <c r="OD98" s="89"/>
      <c r="OE98" s="89"/>
      <c r="OF98" s="89"/>
      <c r="OG98" s="89"/>
      <c r="OH98" s="89"/>
      <c r="OI98" s="89"/>
      <c r="OJ98" s="89"/>
      <c r="OK98" s="89"/>
      <c r="OL98" s="89"/>
      <c r="OM98" s="89"/>
      <c r="ON98" s="89"/>
      <c r="OO98" s="89"/>
      <c r="OP98" s="89"/>
      <c r="OQ98" s="89"/>
      <c r="OR98" s="89"/>
      <c r="OS98" s="89"/>
      <c r="OT98" s="89"/>
      <c r="OU98" s="89"/>
      <c r="OV98" s="89"/>
      <c r="OW98" s="89"/>
      <c r="OX98" s="89"/>
      <c r="OY98" s="89"/>
      <c r="OZ98" s="89"/>
      <c r="PA98" s="89"/>
      <c r="PB98" s="89"/>
      <c r="PC98" s="89"/>
      <c r="PD98" s="89"/>
      <c r="PE98" s="89"/>
      <c r="PF98" s="89"/>
      <c r="PG98" s="89"/>
      <c r="PH98" s="89"/>
      <c r="PI98" s="89"/>
      <c r="PJ98" s="89"/>
      <c r="PK98" s="89"/>
      <c r="PL98" s="89"/>
      <c r="PM98" s="89"/>
      <c r="PN98" s="89"/>
      <c r="PO98" s="89"/>
      <c r="PP98" s="89"/>
      <c r="PQ98" s="89"/>
      <c r="PR98" s="89"/>
      <c r="PS98" s="89"/>
      <c r="PT98" s="89"/>
      <c r="PU98" s="89"/>
      <c r="PV98" s="89"/>
      <c r="PW98" s="89"/>
      <c r="PX98" s="89"/>
      <c r="PY98" s="89"/>
      <c r="PZ98" s="89"/>
      <c r="QA98" s="89"/>
      <c r="QB98" s="89"/>
      <c r="QC98" s="89"/>
      <c r="QD98" s="89"/>
      <c r="QE98" s="89"/>
      <c r="QF98" s="89"/>
      <c r="QG98" s="89"/>
      <c r="QH98" s="89"/>
      <c r="QI98" s="89"/>
      <c r="QJ98" s="89"/>
      <c r="QK98" s="89"/>
      <c r="QL98" s="89"/>
      <c r="QM98" s="89"/>
      <c r="QN98" s="89"/>
      <c r="QO98" s="89"/>
      <c r="QP98" s="89"/>
      <c r="QQ98" s="89"/>
      <c r="QR98" s="89"/>
      <c r="QS98" s="89"/>
      <c r="QT98" s="89"/>
      <c r="QU98" s="89"/>
      <c r="QV98" s="89"/>
      <c r="QW98" s="89"/>
      <c r="QX98" s="89"/>
      <c r="QY98" s="89"/>
      <c r="QZ98" s="89"/>
      <c r="RA98" s="89"/>
      <c r="RB98" s="89"/>
      <c r="RC98" s="89"/>
      <c r="RD98" s="89"/>
      <c r="RE98" s="89"/>
      <c r="RF98" s="89"/>
      <c r="RG98" s="89"/>
      <c r="RH98" s="89"/>
      <c r="RI98" s="89"/>
      <c r="RJ98" s="89"/>
      <c r="RK98" s="89"/>
      <c r="RL98" s="89"/>
      <c r="RM98" s="89"/>
      <c r="RN98" s="89"/>
      <c r="RO98" s="89"/>
      <c r="RP98" s="89"/>
      <c r="RQ98" s="89"/>
      <c r="RR98" s="89"/>
      <c r="RS98" s="89"/>
      <c r="RT98" s="89"/>
      <c r="RU98" s="89"/>
      <c r="RV98" s="89"/>
      <c r="RW98" s="89"/>
      <c r="RX98" s="89"/>
      <c r="RY98" s="89"/>
      <c r="RZ98" s="89"/>
      <c r="SA98" s="89"/>
      <c r="SB98" s="89"/>
      <c r="SC98" s="89"/>
      <c r="SD98" s="89"/>
      <c r="SE98" s="89"/>
      <c r="SF98" s="89"/>
      <c r="SG98" s="89"/>
      <c r="SH98" s="89"/>
      <c r="SI98" s="89"/>
      <c r="SJ98" s="89"/>
      <c r="SK98" s="89"/>
      <c r="SL98" s="89"/>
      <c r="SM98" s="89"/>
      <c r="SN98" s="89"/>
      <c r="SO98" s="89"/>
      <c r="SP98" s="89"/>
      <c r="SQ98" s="89"/>
      <c r="SR98" s="89"/>
      <c r="SS98" s="89"/>
      <c r="ST98" s="89"/>
      <c r="SU98" s="89"/>
      <c r="SV98" s="89"/>
      <c r="SW98" s="89"/>
      <c r="SX98" s="89"/>
      <c r="SY98" s="89"/>
      <c r="SZ98" s="89"/>
      <c r="TA98" s="89"/>
      <c r="TB98" s="89"/>
      <c r="TC98" s="89"/>
      <c r="TD98" s="89"/>
      <c r="TE98" s="89"/>
      <c r="TF98" s="89"/>
      <c r="TG98" s="89"/>
      <c r="TH98" s="89"/>
      <c r="TI98" s="89"/>
      <c r="TJ98" s="89"/>
      <c r="TK98" s="89"/>
      <c r="TL98" s="89"/>
      <c r="TM98" s="89"/>
      <c r="TN98" s="89"/>
      <c r="TO98" s="89"/>
      <c r="TP98" s="89"/>
      <c r="TQ98" s="89"/>
      <c r="TR98" s="89"/>
      <c r="TS98" s="89"/>
      <c r="TT98" s="89"/>
      <c r="TU98" s="89"/>
      <c r="TV98" s="89"/>
      <c r="TW98" s="89"/>
      <c r="TX98" s="89"/>
      <c r="TY98" s="89"/>
      <c r="TZ98" s="89"/>
      <c r="UA98" s="89"/>
      <c r="UB98" s="89"/>
      <c r="UC98" s="89"/>
      <c r="UD98" s="89"/>
      <c r="UE98" s="89"/>
      <c r="UF98" s="89"/>
      <c r="UG98" s="89"/>
      <c r="UH98" s="89"/>
      <c r="UI98" s="89"/>
      <c r="UJ98" s="89"/>
      <c r="UK98" s="89"/>
      <c r="UL98" s="89"/>
      <c r="UM98" s="89"/>
      <c r="UN98" s="89"/>
      <c r="UO98" s="89"/>
      <c r="UP98" s="89"/>
      <c r="UQ98" s="89"/>
      <c r="UR98" s="89"/>
      <c r="US98" s="89"/>
      <c r="UT98" s="89"/>
      <c r="UU98" s="89"/>
      <c r="UV98" s="89"/>
      <c r="UW98" s="89"/>
      <c r="UX98" s="89"/>
      <c r="UY98" s="89"/>
      <c r="UZ98" s="89"/>
      <c r="VA98" s="89"/>
      <c r="VB98" s="89"/>
      <c r="VC98" s="89"/>
      <c r="VD98" s="89"/>
      <c r="VE98" s="89"/>
      <c r="VF98" s="89"/>
      <c r="VG98" s="89"/>
      <c r="VH98" s="89"/>
      <c r="VI98" s="89"/>
      <c r="VJ98" s="89"/>
      <c r="VK98" s="89"/>
      <c r="VL98" s="89"/>
      <c r="VM98" s="89"/>
      <c r="VN98" s="89"/>
      <c r="VO98" s="89"/>
      <c r="VP98" s="89"/>
      <c r="VQ98" s="89"/>
      <c r="VR98" s="89"/>
      <c r="VS98" s="89"/>
      <c r="VT98" s="89"/>
      <c r="VU98" s="89"/>
      <c r="VV98" s="89"/>
      <c r="VW98" s="89"/>
      <c r="VX98" s="89"/>
      <c r="VY98" s="89"/>
      <c r="VZ98" s="89"/>
      <c r="WA98" s="89"/>
      <c r="WB98" s="89"/>
      <c r="WC98" s="89"/>
      <c r="WD98" s="89"/>
      <c r="WE98" s="89"/>
      <c r="WF98" s="89"/>
      <c r="WG98" s="89"/>
      <c r="WH98" s="89"/>
      <c r="WI98" s="89"/>
      <c r="WJ98" s="89"/>
      <c r="WK98" s="89"/>
      <c r="WL98" s="89"/>
      <c r="WM98" s="89"/>
      <c r="WN98" s="89"/>
      <c r="WO98" s="89"/>
      <c r="WP98" s="89"/>
      <c r="WQ98" s="89"/>
      <c r="WR98" s="89"/>
      <c r="WS98" s="89"/>
      <c r="WT98" s="89"/>
      <c r="WU98" s="89"/>
      <c r="WV98" s="89"/>
      <c r="WW98" s="89"/>
      <c r="WX98" s="89"/>
      <c r="WY98" s="89"/>
      <c r="WZ98" s="89"/>
      <c r="XA98" s="89"/>
      <c r="XB98" s="89"/>
      <c r="XC98" s="89"/>
      <c r="XD98" s="89"/>
      <c r="XE98" s="89"/>
      <c r="XF98" s="89"/>
      <c r="XG98" s="89"/>
      <c r="XH98" s="89"/>
      <c r="XI98" s="89"/>
      <c r="XJ98" s="89"/>
      <c r="XK98" s="89"/>
      <c r="XL98" s="89"/>
      <c r="XM98" s="89"/>
      <c r="XN98" s="89"/>
      <c r="XO98" s="89"/>
      <c r="XP98" s="89"/>
      <c r="XQ98" s="89"/>
      <c r="XR98" s="89"/>
      <c r="XS98" s="89"/>
      <c r="XT98" s="89"/>
      <c r="XU98" s="89"/>
      <c r="XV98" s="89"/>
      <c r="XW98" s="89"/>
      <c r="XX98" s="89"/>
      <c r="XY98" s="89"/>
      <c r="XZ98" s="89"/>
      <c r="YA98" s="89"/>
      <c r="YB98" s="89"/>
      <c r="YC98" s="89"/>
      <c r="YD98" s="89"/>
      <c r="YE98" s="89"/>
      <c r="YF98" s="89"/>
      <c r="YG98" s="89"/>
      <c r="YH98" s="89"/>
      <c r="YI98" s="89"/>
      <c r="YJ98" s="89"/>
      <c r="YK98" s="89"/>
      <c r="YL98" s="89"/>
      <c r="YM98" s="89"/>
      <c r="YN98" s="89"/>
      <c r="YO98" s="89"/>
      <c r="YP98" s="89"/>
      <c r="YQ98" s="89"/>
      <c r="YR98" s="89"/>
      <c r="YS98" s="89"/>
      <c r="YT98" s="89"/>
      <c r="YU98" s="89"/>
      <c r="YV98" s="89"/>
      <c r="YW98" s="89"/>
      <c r="YX98" s="89"/>
      <c r="YY98" s="89"/>
      <c r="YZ98" s="89"/>
      <c r="ZA98" s="89"/>
      <c r="ZB98" s="89"/>
      <c r="ZC98" s="89"/>
      <c r="ZD98" s="89"/>
      <c r="ZE98" s="89"/>
      <c r="ZF98" s="89"/>
      <c r="ZG98" s="89"/>
      <c r="ZH98" s="89"/>
      <c r="ZI98" s="89"/>
      <c r="ZJ98" s="89"/>
      <c r="ZK98" s="89"/>
      <c r="ZL98" s="89"/>
      <c r="ZM98" s="89"/>
      <c r="ZN98" s="89"/>
      <c r="ZO98" s="89"/>
      <c r="ZP98" s="89"/>
      <c r="ZQ98" s="89"/>
      <c r="ZR98" s="89"/>
      <c r="ZS98" s="89"/>
      <c r="ZT98" s="89"/>
      <c r="ZU98" s="89"/>
      <c r="ZV98" s="89"/>
      <c r="ZW98" s="89"/>
      <c r="ZX98" s="89"/>
      <c r="ZY98" s="89"/>
      <c r="ZZ98" s="89"/>
      <c r="AAA98" s="89"/>
      <c r="AAB98" s="89"/>
      <c r="AAC98" s="89"/>
      <c r="AAD98" s="89"/>
      <c r="AAE98" s="89"/>
      <c r="AAF98" s="89"/>
      <c r="AAG98" s="89"/>
      <c r="AAH98" s="89"/>
      <c r="AAI98" s="89"/>
      <c r="AAJ98" s="89"/>
      <c r="AAK98" s="89"/>
      <c r="AAL98" s="89"/>
      <c r="AAM98" s="89"/>
      <c r="AAN98" s="89"/>
      <c r="AAO98" s="89"/>
      <c r="AAP98" s="89"/>
      <c r="AAQ98" s="89"/>
      <c r="AAR98" s="89"/>
      <c r="AAS98" s="89"/>
      <c r="AAT98" s="89"/>
      <c r="AAU98" s="89"/>
      <c r="AAV98" s="89"/>
      <c r="AAW98" s="89"/>
      <c r="AAX98" s="89"/>
      <c r="AAY98" s="89"/>
      <c r="AAZ98" s="89"/>
      <c r="ABA98" s="89"/>
      <c r="ABB98" s="89"/>
      <c r="ABC98" s="89"/>
      <c r="ABD98" s="89"/>
      <c r="ABE98" s="89"/>
      <c r="ABF98" s="89"/>
      <c r="ABG98" s="89"/>
      <c r="ABH98" s="89"/>
      <c r="ABI98" s="89"/>
      <c r="ABJ98" s="89"/>
      <c r="ABK98" s="89"/>
      <c r="ABL98" s="89"/>
      <c r="ABM98" s="89"/>
      <c r="ABN98" s="89"/>
      <c r="ABO98" s="89"/>
      <c r="ABP98" s="89"/>
      <c r="ABQ98" s="89"/>
      <c r="ABR98" s="89"/>
      <c r="ABS98" s="89"/>
      <c r="ABT98" s="89"/>
      <c r="ABU98" s="89"/>
      <c r="ABV98" s="89"/>
      <c r="ABW98" s="89"/>
      <c r="ABX98" s="89"/>
      <c r="ABY98" s="89"/>
      <c r="ABZ98" s="89"/>
      <c r="ACA98" s="89"/>
      <c r="ACB98" s="89"/>
      <c r="ACC98" s="89"/>
      <c r="ACD98" s="89"/>
      <c r="ACE98" s="89"/>
      <c r="ACF98" s="89"/>
      <c r="ACG98" s="89"/>
      <c r="ACH98" s="89"/>
      <c r="ACI98" s="89"/>
      <c r="ACJ98" s="89"/>
      <c r="ACK98" s="89"/>
      <c r="ACL98" s="89"/>
      <c r="ACM98" s="89"/>
      <c r="ACN98" s="89"/>
      <c r="ACO98" s="89"/>
      <c r="ACP98" s="89"/>
      <c r="ACQ98" s="89"/>
      <c r="ACR98" s="89"/>
      <c r="ACS98" s="89"/>
      <c r="ACT98" s="89"/>
      <c r="ACU98" s="89"/>
      <c r="ACV98" s="89"/>
      <c r="ACW98" s="89"/>
      <c r="ACX98" s="89"/>
      <c r="ACY98" s="89"/>
      <c r="ACZ98" s="89"/>
      <c r="ADA98" s="89"/>
      <c r="ADB98" s="89"/>
      <c r="ADC98" s="89"/>
      <c r="ADD98" s="89"/>
      <c r="ADE98" s="89"/>
      <c r="ADF98" s="89"/>
      <c r="ADG98" s="89"/>
      <c r="ADH98" s="89"/>
      <c r="ADI98" s="89"/>
      <c r="ADJ98" s="89"/>
      <c r="ADK98" s="89"/>
      <c r="ADL98" s="89"/>
      <c r="ADM98" s="89"/>
      <c r="ADN98" s="89"/>
      <c r="ADO98" s="89"/>
      <c r="ADP98" s="89"/>
      <c r="ADQ98" s="89"/>
      <c r="ADR98" s="89"/>
      <c r="ADS98" s="89"/>
      <c r="ADT98" s="89"/>
      <c r="ADU98" s="89"/>
      <c r="ADV98" s="89"/>
      <c r="ADW98" s="89"/>
      <c r="ADX98" s="89"/>
      <c r="ADY98" s="89"/>
      <c r="ADZ98" s="89"/>
      <c r="AEA98" s="89"/>
      <c r="AEB98" s="89"/>
      <c r="AEC98" s="89"/>
      <c r="AED98" s="89"/>
      <c r="AEE98" s="89"/>
      <c r="AEF98" s="89"/>
      <c r="AEG98" s="89"/>
      <c r="AEH98" s="89"/>
      <c r="AEI98" s="89"/>
      <c r="AEJ98" s="89"/>
      <c r="AEK98" s="89"/>
      <c r="AEL98" s="89"/>
      <c r="AEM98" s="89"/>
      <c r="AEN98" s="89"/>
      <c r="AEO98" s="89"/>
      <c r="AEP98" s="89"/>
      <c r="AEQ98" s="89"/>
      <c r="AER98" s="89"/>
      <c r="AES98" s="89"/>
      <c r="AET98" s="89"/>
      <c r="AEU98" s="89"/>
      <c r="AEV98" s="89"/>
      <c r="AEW98" s="89"/>
      <c r="AEX98" s="89"/>
      <c r="AEY98" s="89"/>
      <c r="AEZ98" s="89"/>
      <c r="AFA98" s="89"/>
      <c r="AFB98" s="89"/>
      <c r="AFC98" s="89"/>
      <c r="AFD98" s="89"/>
      <c r="AFE98" s="89"/>
      <c r="AFF98" s="89"/>
      <c r="AFG98" s="89"/>
      <c r="AFH98" s="89"/>
      <c r="AFI98" s="89"/>
      <c r="AFJ98" s="89"/>
      <c r="AFK98" s="89"/>
      <c r="AFL98" s="89"/>
      <c r="AFM98" s="89"/>
      <c r="AFN98" s="89"/>
      <c r="AFO98" s="89"/>
      <c r="AFP98" s="89"/>
      <c r="AFQ98" s="89"/>
      <c r="AFR98" s="89"/>
      <c r="AFS98" s="89"/>
      <c r="AFT98" s="89"/>
      <c r="AFU98" s="89"/>
      <c r="AFV98" s="89"/>
      <c r="AFW98" s="89"/>
      <c r="AFX98" s="89"/>
      <c r="AFY98" s="89"/>
      <c r="AFZ98" s="89"/>
      <c r="AGA98" s="89"/>
      <c r="AGB98" s="89"/>
      <c r="AGC98" s="89"/>
      <c r="AGD98" s="89"/>
      <c r="AGE98" s="89"/>
      <c r="AGF98" s="89"/>
      <c r="AGG98" s="89"/>
      <c r="AGH98" s="89"/>
      <c r="AGI98" s="89"/>
      <c r="AGJ98" s="89"/>
      <c r="AGK98" s="89"/>
      <c r="AGL98" s="89"/>
      <c r="AGM98" s="89"/>
      <c r="AGN98" s="89"/>
      <c r="AGO98" s="89"/>
      <c r="AGP98" s="89"/>
      <c r="AGQ98" s="89"/>
      <c r="AGR98" s="89"/>
      <c r="AGS98" s="89"/>
      <c r="AGT98" s="89"/>
      <c r="AGU98" s="89"/>
      <c r="AGV98" s="89"/>
      <c r="AGW98" s="89"/>
      <c r="AGX98" s="89"/>
      <c r="AGY98" s="89"/>
      <c r="AGZ98" s="89"/>
      <c r="AHA98" s="89"/>
      <c r="AHB98" s="89"/>
      <c r="AHC98" s="89"/>
      <c r="AHD98" s="89"/>
      <c r="AHE98" s="89"/>
      <c r="AHF98" s="89"/>
      <c r="AHG98" s="89"/>
      <c r="AHH98" s="89"/>
      <c r="AHI98" s="89"/>
      <c r="AHJ98" s="89"/>
      <c r="AHK98" s="89"/>
      <c r="AHL98" s="89"/>
      <c r="AHM98" s="89"/>
      <c r="AHN98" s="89"/>
      <c r="AHO98" s="89"/>
      <c r="AHP98" s="89"/>
      <c r="AHQ98" s="89"/>
      <c r="AHR98" s="89"/>
      <c r="AHS98" s="89"/>
      <c r="AHT98" s="89"/>
      <c r="AHU98" s="89"/>
      <c r="AHV98" s="89"/>
      <c r="AHW98" s="89"/>
      <c r="AHX98" s="89"/>
      <c r="AHY98" s="89"/>
      <c r="AHZ98" s="89"/>
      <c r="AIA98" s="89"/>
      <c r="AIB98" s="89"/>
      <c r="AIC98" s="89"/>
      <c r="AID98" s="89"/>
      <c r="AIE98" s="89"/>
      <c r="AIF98" s="89"/>
      <c r="AIG98" s="89"/>
      <c r="AIH98" s="89"/>
      <c r="AII98" s="89"/>
      <c r="AIJ98" s="89"/>
      <c r="AIK98" s="89"/>
      <c r="AIL98" s="89"/>
      <c r="AIM98" s="89"/>
      <c r="AIN98" s="89"/>
      <c r="AIO98" s="89"/>
      <c r="AIP98" s="89"/>
      <c r="AIQ98" s="89"/>
      <c r="AIR98" s="89"/>
      <c r="AIS98" s="89"/>
      <c r="AIT98" s="89"/>
      <c r="AIU98" s="89"/>
      <c r="AIV98" s="89"/>
      <c r="AIW98" s="89"/>
      <c r="AIX98" s="89"/>
      <c r="AIY98" s="89"/>
      <c r="AIZ98" s="89"/>
      <c r="AJA98" s="89"/>
      <c r="AJB98" s="89"/>
      <c r="AJC98" s="89"/>
      <c r="AJD98" s="89"/>
      <c r="AJE98" s="89"/>
      <c r="AJF98" s="89"/>
      <c r="AJG98" s="89"/>
      <c r="AJH98" s="89"/>
      <c r="AJI98" s="89"/>
      <c r="AJJ98" s="89"/>
      <c r="AJK98" s="89"/>
      <c r="AJL98" s="89"/>
      <c r="AJM98" s="89"/>
      <c r="AJN98" s="89"/>
      <c r="AJO98" s="89"/>
      <c r="AJP98" s="89"/>
      <c r="AJQ98" s="89"/>
      <c r="AJR98" s="89"/>
      <c r="AJS98" s="89"/>
      <c r="AJT98" s="89"/>
      <c r="AJU98" s="89"/>
      <c r="AJV98" s="89"/>
      <c r="AJW98" s="89"/>
      <c r="AJX98" s="89"/>
      <c r="AJY98" s="89"/>
      <c r="AJZ98" s="89"/>
      <c r="AKA98" s="89"/>
      <c r="AKB98" s="89"/>
      <c r="AKC98" s="89"/>
      <c r="AKD98" s="89"/>
      <c r="AKE98" s="89"/>
      <c r="AKF98" s="89"/>
      <c r="AKG98" s="89"/>
      <c r="AKH98" s="89"/>
      <c r="AKI98" s="89"/>
      <c r="AKJ98" s="89"/>
      <c r="AKK98" s="89"/>
      <c r="AKL98" s="89"/>
      <c r="AKM98" s="89"/>
      <c r="AKN98" s="89"/>
      <c r="AKO98" s="89"/>
      <c r="AKP98" s="89"/>
      <c r="AKQ98" s="89"/>
      <c r="AKR98" s="89"/>
      <c r="AKS98" s="89"/>
      <c r="AKT98" s="89"/>
      <c r="AKU98" s="89"/>
      <c r="AKV98" s="89"/>
      <c r="AKW98" s="89"/>
      <c r="AKX98" s="89"/>
      <c r="AKY98" s="89"/>
      <c r="AKZ98" s="89"/>
      <c r="ALA98" s="89"/>
      <c r="ALB98" s="89"/>
      <c r="ALC98" s="89"/>
      <c r="ALD98" s="89"/>
      <c r="ALE98" s="89"/>
      <c r="ALF98" s="89"/>
      <c r="ALG98" s="89"/>
      <c r="ALH98" s="89"/>
      <c r="ALI98" s="89"/>
      <c r="ALJ98" s="89"/>
      <c r="ALK98" s="89"/>
      <c r="ALL98" s="89"/>
      <c r="ALM98" s="89"/>
      <c r="ALN98" s="89"/>
      <c r="ALO98" s="89"/>
      <c r="ALP98" s="89"/>
      <c r="ALQ98" s="89"/>
      <c r="ALR98" s="89"/>
      <c r="ALS98" s="89"/>
      <c r="ALT98" s="89"/>
      <c r="ALU98" s="89"/>
      <c r="ALV98" s="89"/>
      <c r="ALW98" s="89"/>
    </row>
    <row r="99" spans="1:1011" ht="14.25"/>
    <row r="100" spans="1:1011" ht="14.25">
      <c r="A100" s="87"/>
      <c r="B100" s="89"/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89"/>
      <c r="BZ100" s="89"/>
      <c r="CA100" s="89"/>
      <c r="CB100" s="89"/>
      <c r="CC100" s="89"/>
      <c r="CD100" s="89"/>
      <c r="CE100" s="89"/>
      <c r="CF100" s="89"/>
      <c r="CG100" s="89"/>
      <c r="CH100" s="89"/>
      <c r="CI100" s="89"/>
      <c r="CJ100" s="89"/>
      <c r="CK100" s="89"/>
      <c r="CL100" s="89"/>
      <c r="CM100" s="89"/>
      <c r="CN100" s="89"/>
      <c r="CO100" s="89"/>
      <c r="CP100" s="89"/>
      <c r="CQ100" s="89"/>
      <c r="CR100" s="89"/>
      <c r="CS100" s="89"/>
      <c r="CT100" s="89"/>
      <c r="CU100" s="89"/>
      <c r="CV100" s="89"/>
      <c r="CW100" s="89"/>
      <c r="CX100" s="89"/>
      <c r="CY100" s="89"/>
      <c r="CZ100" s="89"/>
      <c r="DA100" s="89"/>
      <c r="DB100" s="89"/>
      <c r="DC100" s="89"/>
      <c r="DD100" s="89"/>
      <c r="DE100" s="89"/>
      <c r="DF100" s="89"/>
      <c r="DG100" s="89"/>
      <c r="DH100" s="89"/>
      <c r="DI100" s="89"/>
      <c r="DJ100" s="89"/>
      <c r="DK100" s="89"/>
      <c r="DL100" s="89"/>
      <c r="DM100" s="89"/>
      <c r="DN100" s="89"/>
      <c r="DO100" s="89"/>
      <c r="DP100" s="89"/>
      <c r="DQ100" s="89"/>
      <c r="DR100" s="89"/>
      <c r="DS100" s="89"/>
      <c r="DT100" s="89"/>
      <c r="DU100" s="89"/>
      <c r="DV100" s="89"/>
      <c r="DW100" s="89"/>
      <c r="DX100" s="89"/>
      <c r="DY100" s="89"/>
      <c r="DZ100" s="89"/>
      <c r="EA100" s="89"/>
      <c r="EB100" s="89"/>
      <c r="EC100" s="89"/>
      <c r="ED100" s="89"/>
      <c r="EE100" s="89"/>
      <c r="EF100" s="89"/>
      <c r="EG100" s="89"/>
      <c r="EH100" s="89"/>
      <c r="EI100" s="89"/>
      <c r="EJ100" s="89"/>
      <c r="EK100" s="89"/>
      <c r="EL100" s="89"/>
      <c r="EM100" s="89"/>
      <c r="EN100" s="89"/>
      <c r="EO100" s="89"/>
      <c r="EP100" s="89"/>
      <c r="EQ100" s="89"/>
      <c r="ER100" s="89"/>
      <c r="ES100" s="89"/>
      <c r="ET100" s="89"/>
      <c r="EU100" s="89"/>
      <c r="EV100" s="89"/>
      <c r="EW100" s="89"/>
      <c r="EX100" s="89"/>
      <c r="EY100" s="89"/>
      <c r="EZ100" s="89"/>
      <c r="FA100" s="89"/>
      <c r="FB100" s="89"/>
      <c r="FC100" s="89"/>
      <c r="FD100" s="89"/>
      <c r="FE100" s="89"/>
      <c r="FF100" s="89"/>
      <c r="FG100" s="89"/>
      <c r="FH100" s="89"/>
      <c r="FI100" s="89"/>
      <c r="FJ100" s="89"/>
      <c r="FK100" s="89"/>
      <c r="FL100" s="89"/>
      <c r="FM100" s="89"/>
      <c r="FN100" s="89"/>
      <c r="FO100" s="89"/>
      <c r="FP100" s="89"/>
      <c r="FQ100" s="89"/>
      <c r="FR100" s="89"/>
      <c r="FS100" s="89"/>
      <c r="FT100" s="89"/>
      <c r="FU100" s="89"/>
      <c r="FV100" s="89"/>
      <c r="FW100" s="89"/>
      <c r="FX100" s="89"/>
      <c r="FY100" s="89"/>
      <c r="FZ100" s="89"/>
      <c r="GA100" s="89"/>
      <c r="GB100" s="89"/>
      <c r="GC100" s="89"/>
      <c r="GD100" s="89"/>
      <c r="GE100" s="89"/>
      <c r="GF100" s="89"/>
      <c r="GG100" s="89"/>
      <c r="GH100" s="89"/>
      <c r="GI100" s="89"/>
      <c r="GJ100" s="89"/>
      <c r="GK100" s="89"/>
      <c r="GL100" s="89"/>
      <c r="GM100" s="89"/>
      <c r="GN100" s="89"/>
      <c r="GO100" s="89"/>
      <c r="GP100" s="89"/>
      <c r="GQ100" s="89"/>
      <c r="GR100" s="89"/>
      <c r="GS100" s="89"/>
      <c r="GT100" s="89"/>
      <c r="GU100" s="89"/>
      <c r="GV100" s="89"/>
      <c r="GW100" s="89"/>
      <c r="GX100" s="89"/>
      <c r="GY100" s="89"/>
      <c r="GZ100" s="89"/>
      <c r="HA100" s="89"/>
      <c r="HB100" s="89"/>
      <c r="HC100" s="89"/>
      <c r="HD100" s="89"/>
      <c r="HE100" s="89"/>
      <c r="HF100" s="89"/>
      <c r="HG100" s="89"/>
      <c r="HH100" s="89"/>
      <c r="HI100" s="89"/>
      <c r="HJ100" s="89"/>
      <c r="HK100" s="89"/>
      <c r="HL100" s="89"/>
      <c r="HM100" s="89"/>
      <c r="HN100" s="89"/>
      <c r="HO100" s="89"/>
      <c r="HP100" s="89"/>
      <c r="HQ100" s="89"/>
      <c r="HR100" s="89"/>
      <c r="HS100" s="89"/>
      <c r="HT100" s="89"/>
      <c r="HU100" s="89"/>
      <c r="HV100" s="89"/>
      <c r="HW100" s="89"/>
      <c r="HX100" s="89"/>
      <c r="HY100" s="89"/>
      <c r="HZ100" s="89"/>
      <c r="IA100" s="89"/>
      <c r="IB100" s="89"/>
      <c r="IC100" s="89"/>
      <c r="ID100" s="89"/>
      <c r="IE100" s="89"/>
      <c r="IF100" s="89"/>
      <c r="IG100" s="89"/>
      <c r="IH100" s="89"/>
      <c r="II100" s="89"/>
      <c r="IJ100" s="89"/>
      <c r="IK100" s="89"/>
      <c r="IL100" s="89"/>
      <c r="IM100" s="89"/>
      <c r="IN100" s="89"/>
      <c r="IO100" s="89"/>
      <c r="IP100" s="89"/>
      <c r="IQ100" s="89"/>
      <c r="IR100" s="89"/>
      <c r="IS100" s="89"/>
      <c r="IT100" s="89"/>
      <c r="IU100" s="89"/>
      <c r="IV100" s="89"/>
      <c r="IW100" s="89"/>
      <c r="IX100" s="89"/>
      <c r="IY100" s="89"/>
      <c r="IZ100" s="89"/>
      <c r="JA100" s="89"/>
      <c r="JB100" s="89"/>
      <c r="JC100" s="89"/>
      <c r="JD100" s="89"/>
      <c r="JE100" s="89"/>
      <c r="JF100" s="89"/>
      <c r="JG100" s="89"/>
      <c r="JH100" s="89"/>
      <c r="JI100" s="89"/>
      <c r="JJ100" s="89"/>
      <c r="JK100" s="89"/>
      <c r="JL100" s="89"/>
      <c r="JM100" s="89"/>
      <c r="JN100" s="89"/>
      <c r="JO100" s="89"/>
      <c r="JP100" s="89"/>
      <c r="JQ100" s="89"/>
      <c r="JR100" s="89"/>
      <c r="JS100" s="89"/>
      <c r="JT100" s="89"/>
      <c r="JU100" s="89"/>
      <c r="JV100" s="89"/>
      <c r="JW100" s="89"/>
      <c r="JX100" s="89"/>
      <c r="JY100" s="89"/>
      <c r="JZ100" s="89"/>
      <c r="KA100" s="89"/>
      <c r="KB100" s="89"/>
      <c r="KC100" s="89"/>
      <c r="KD100" s="89"/>
      <c r="KE100" s="89"/>
      <c r="KF100" s="89"/>
      <c r="KG100" s="89"/>
      <c r="KH100" s="89"/>
      <c r="KI100" s="89"/>
      <c r="KJ100" s="89"/>
      <c r="KK100" s="89"/>
      <c r="KL100" s="89"/>
      <c r="KM100" s="89"/>
      <c r="KN100" s="89"/>
      <c r="KO100" s="89"/>
      <c r="KP100" s="89"/>
      <c r="KQ100" s="89"/>
      <c r="KR100" s="89"/>
      <c r="KS100" s="89"/>
      <c r="KT100" s="89"/>
      <c r="KU100" s="89"/>
      <c r="KV100" s="89"/>
      <c r="KW100" s="89"/>
      <c r="KX100" s="89"/>
      <c r="KY100" s="89"/>
      <c r="KZ100" s="89"/>
      <c r="LA100" s="89"/>
      <c r="LB100" s="89"/>
      <c r="LC100" s="89"/>
      <c r="LD100" s="89"/>
      <c r="LE100" s="89"/>
      <c r="LF100" s="89"/>
      <c r="LG100" s="89"/>
      <c r="LH100" s="89"/>
      <c r="LI100" s="89"/>
      <c r="LJ100" s="89"/>
      <c r="LK100" s="89"/>
      <c r="LL100" s="89"/>
      <c r="LM100" s="89"/>
      <c r="LN100" s="89"/>
      <c r="LO100" s="89"/>
      <c r="LP100" s="89"/>
      <c r="LQ100" s="89"/>
      <c r="LR100" s="89"/>
      <c r="LS100" s="89"/>
      <c r="LT100" s="89"/>
      <c r="LU100" s="89"/>
      <c r="LV100" s="89"/>
      <c r="LW100" s="89"/>
      <c r="LX100" s="89"/>
      <c r="LY100" s="89"/>
      <c r="LZ100" s="89"/>
      <c r="MA100" s="89"/>
      <c r="MB100" s="89"/>
      <c r="MC100" s="89"/>
      <c r="MD100" s="89"/>
      <c r="ME100" s="89"/>
      <c r="MF100" s="89"/>
      <c r="MG100" s="89"/>
      <c r="MH100" s="89"/>
      <c r="MI100" s="89"/>
      <c r="MJ100" s="89"/>
      <c r="MK100" s="89"/>
      <c r="ML100" s="89"/>
      <c r="MM100" s="89"/>
      <c r="MN100" s="89"/>
      <c r="MO100" s="89"/>
      <c r="MP100" s="89"/>
      <c r="MQ100" s="89"/>
      <c r="MR100" s="89"/>
      <c r="MS100" s="89"/>
      <c r="MT100" s="89"/>
      <c r="MU100" s="89"/>
      <c r="MV100" s="89"/>
      <c r="MW100" s="89"/>
      <c r="MX100" s="89"/>
      <c r="MY100" s="89"/>
      <c r="MZ100" s="89"/>
      <c r="NA100" s="89"/>
      <c r="NB100" s="89"/>
      <c r="NC100" s="89"/>
      <c r="ND100" s="89"/>
      <c r="NE100" s="89"/>
      <c r="NF100" s="89"/>
      <c r="NG100" s="89"/>
      <c r="NH100" s="89"/>
      <c r="NI100" s="89"/>
      <c r="NJ100" s="89"/>
      <c r="NK100" s="89"/>
      <c r="NL100" s="89"/>
      <c r="NM100" s="89"/>
      <c r="NN100" s="89"/>
      <c r="NO100" s="89"/>
      <c r="NP100" s="89"/>
      <c r="NQ100" s="89"/>
      <c r="NR100" s="89"/>
      <c r="NS100" s="89"/>
      <c r="NT100" s="89"/>
      <c r="NU100" s="89"/>
      <c r="NV100" s="89"/>
      <c r="NW100" s="89"/>
      <c r="NX100" s="89"/>
      <c r="NY100" s="89"/>
      <c r="NZ100" s="89"/>
      <c r="OA100" s="89"/>
      <c r="OB100" s="89"/>
      <c r="OC100" s="89"/>
      <c r="OD100" s="89"/>
      <c r="OE100" s="89"/>
      <c r="OF100" s="89"/>
      <c r="OG100" s="89"/>
      <c r="OH100" s="89"/>
      <c r="OI100" s="89"/>
      <c r="OJ100" s="89"/>
      <c r="OK100" s="89"/>
      <c r="OL100" s="89"/>
      <c r="OM100" s="89"/>
      <c r="ON100" s="89"/>
      <c r="OO100" s="89"/>
      <c r="OP100" s="89"/>
      <c r="OQ100" s="89"/>
      <c r="OR100" s="89"/>
      <c r="OS100" s="89"/>
      <c r="OT100" s="89"/>
      <c r="OU100" s="89"/>
      <c r="OV100" s="89"/>
      <c r="OW100" s="89"/>
      <c r="OX100" s="89"/>
      <c r="OY100" s="89"/>
      <c r="OZ100" s="89"/>
      <c r="PA100" s="89"/>
      <c r="PB100" s="89"/>
      <c r="PC100" s="89"/>
      <c r="PD100" s="89"/>
      <c r="PE100" s="89"/>
      <c r="PF100" s="89"/>
      <c r="PG100" s="89"/>
      <c r="PH100" s="89"/>
      <c r="PI100" s="89"/>
      <c r="PJ100" s="89"/>
      <c r="PK100" s="89"/>
      <c r="PL100" s="89"/>
      <c r="PM100" s="89"/>
      <c r="PN100" s="89"/>
      <c r="PO100" s="89"/>
      <c r="PP100" s="89"/>
      <c r="PQ100" s="89"/>
      <c r="PR100" s="89"/>
      <c r="PS100" s="89"/>
      <c r="PT100" s="89"/>
      <c r="PU100" s="89"/>
      <c r="PV100" s="89"/>
      <c r="PW100" s="89"/>
      <c r="PX100" s="89"/>
      <c r="PY100" s="89"/>
      <c r="PZ100" s="89"/>
      <c r="QA100" s="89"/>
      <c r="QB100" s="89"/>
      <c r="QC100" s="89"/>
      <c r="QD100" s="89"/>
      <c r="QE100" s="89"/>
      <c r="QF100" s="89"/>
      <c r="QG100" s="89"/>
      <c r="QH100" s="89"/>
      <c r="QI100" s="89"/>
      <c r="QJ100" s="89"/>
      <c r="QK100" s="89"/>
      <c r="QL100" s="89"/>
      <c r="QM100" s="89"/>
      <c r="QN100" s="89"/>
      <c r="QO100" s="89"/>
      <c r="QP100" s="89"/>
      <c r="QQ100" s="89"/>
      <c r="QR100" s="89"/>
      <c r="QS100" s="89"/>
      <c r="QT100" s="89"/>
      <c r="QU100" s="89"/>
      <c r="QV100" s="89"/>
      <c r="QW100" s="89"/>
      <c r="QX100" s="89"/>
      <c r="QY100" s="89"/>
      <c r="QZ100" s="89"/>
      <c r="RA100" s="89"/>
      <c r="RB100" s="89"/>
      <c r="RC100" s="89"/>
      <c r="RD100" s="89"/>
      <c r="RE100" s="89"/>
      <c r="RF100" s="89"/>
      <c r="RG100" s="89"/>
      <c r="RH100" s="89"/>
      <c r="RI100" s="89"/>
      <c r="RJ100" s="89"/>
      <c r="RK100" s="89"/>
      <c r="RL100" s="89"/>
      <c r="RM100" s="89"/>
      <c r="RN100" s="89"/>
      <c r="RO100" s="89"/>
      <c r="RP100" s="89"/>
      <c r="RQ100" s="89"/>
      <c r="RR100" s="89"/>
      <c r="RS100" s="89"/>
      <c r="RT100" s="89"/>
      <c r="RU100" s="89"/>
      <c r="RV100" s="89"/>
      <c r="RW100" s="89"/>
      <c r="RX100" s="89"/>
      <c r="RY100" s="89"/>
      <c r="RZ100" s="89"/>
      <c r="SA100" s="89"/>
      <c r="SB100" s="89"/>
      <c r="SC100" s="89"/>
      <c r="SD100" s="89"/>
      <c r="SE100" s="89"/>
      <c r="SF100" s="89"/>
      <c r="SG100" s="89"/>
      <c r="SH100" s="89"/>
      <c r="SI100" s="89"/>
      <c r="SJ100" s="89"/>
      <c r="SK100" s="89"/>
      <c r="SL100" s="89"/>
      <c r="SM100" s="89"/>
      <c r="SN100" s="89"/>
      <c r="SO100" s="89"/>
      <c r="SP100" s="89"/>
      <c r="SQ100" s="89"/>
      <c r="SR100" s="89"/>
      <c r="SS100" s="89"/>
      <c r="ST100" s="89"/>
      <c r="SU100" s="89"/>
      <c r="SV100" s="89"/>
      <c r="SW100" s="89"/>
      <c r="SX100" s="89"/>
      <c r="SY100" s="89"/>
      <c r="SZ100" s="89"/>
      <c r="TA100" s="89"/>
      <c r="TB100" s="89"/>
      <c r="TC100" s="89"/>
      <c r="TD100" s="89"/>
      <c r="TE100" s="89"/>
      <c r="TF100" s="89"/>
      <c r="TG100" s="89"/>
      <c r="TH100" s="89"/>
      <c r="TI100" s="89"/>
      <c r="TJ100" s="89"/>
      <c r="TK100" s="89"/>
      <c r="TL100" s="89"/>
      <c r="TM100" s="89"/>
      <c r="TN100" s="89"/>
      <c r="TO100" s="89"/>
      <c r="TP100" s="89"/>
      <c r="TQ100" s="89"/>
      <c r="TR100" s="89"/>
      <c r="TS100" s="89"/>
      <c r="TT100" s="89"/>
      <c r="TU100" s="89"/>
      <c r="TV100" s="89"/>
      <c r="TW100" s="89"/>
      <c r="TX100" s="89"/>
      <c r="TY100" s="89"/>
      <c r="TZ100" s="89"/>
      <c r="UA100" s="89"/>
      <c r="UB100" s="89"/>
      <c r="UC100" s="89"/>
      <c r="UD100" s="89"/>
      <c r="UE100" s="89"/>
      <c r="UF100" s="89"/>
      <c r="UG100" s="89"/>
      <c r="UH100" s="89"/>
      <c r="UI100" s="89"/>
      <c r="UJ100" s="89"/>
      <c r="UK100" s="89"/>
      <c r="UL100" s="89"/>
      <c r="UM100" s="89"/>
      <c r="UN100" s="89"/>
      <c r="UO100" s="89"/>
      <c r="UP100" s="89"/>
      <c r="UQ100" s="89"/>
      <c r="UR100" s="89"/>
      <c r="US100" s="89"/>
      <c r="UT100" s="89"/>
      <c r="UU100" s="89"/>
      <c r="UV100" s="89"/>
      <c r="UW100" s="89"/>
      <c r="UX100" s="89"/>
      <c r="UY100" s="89"/>
      <c r="UZ100" s="89"/>
      <c r="VA100" s="89"/>
      <c r="VB100" s="89"/>
      <c r="VC100" s="89"/>
      <c r="VD100" s="89"/>
      <c r="VE100" s="89"/>
      <c r="VF100" s="89"/>
      <c r="VG100" s="89"/>
      <c r="VH100" s="89"/>
      <c r="VI100" s="89"/>
      <c r="VJ100" s="89"/>
      <c r="VK100" s="89"/>
      <c r="VL100" s="89"/>
      <c r="VM100" s="89"/>
      <c r="VN100" s="89"/>
      <c r="VO100" s="89"/>
      <c r="VP100" s="89"/>
      <c r="VQ100" s="89"/>
      <c r="VR100" s="89"/>
      <c r="VS100" s="89"/>
      <c r="VT100" s="89"/>
      <c r="VU100" s="89"/>
      <c r="VV100" s="89"/>
      <c r="VW100" s="89"/>
      <c r="VX100" s="89"/>
      <c r="VY100" s="89"/>
      <c r="VZ100" s="89"/>
      <c r="WA100" s="89"/>
      <c r="WB100" s="89"/>
      <c r="WC100" s="89"/>
      <c r="WD100" s="89"/>
      <c r="WE100" s="89"/>
      <c r="WF100" s="89"/>
      <c r="WG100" s="89"/>
      <c r="WH100" s="89"/>
      <c r="WI100" s="89"/>
      <c r="WJ100" s="89"/>
      <c r="WK100" s="89"/>
      <c r="WL100" s="89"/>
      <c r="WM100" s="89"/>
      <c r="WN100" s="89"/>
      <c r="WO100" s="89"/>
      <c r="WP100" s="89"/>
      <c r="WQ100" s="89"/>
      <c r="WR100" s="89"/>
      <c r="WS100" s="89"/>
      <c r="WT100" s="89"/>
      <c r="WU100" s="89"/>
      <c r="WV100" s="89"/>
      <c r="WW100" s="89"/>
      <c r="WX100" s="89"/>
      <c r="WY100" s="89"/>
      <c r="WZ100" s="89"/>
      <c r="XA100" s="89"/>
      <c r="XB100" s="89"/>
      <c r="XC100" s="89"/>
      <c r="XD100" s="89"/>
      <c r="XE100" s="89"/>
      <c r="XF100" s="89"/>
      <c r="XG100" s="89"/>
      <c r="XH100" s="89"/>
      <c r="XI100" s="89"/>
      <c r="XJ100" s="89"/>
      <c r="XK100" s="89"/>
      <c r="XL100" s="89"/>
      <c r="XM100" s="89"/>
      <c r="XN100" s="89"/>
      <c r="XO100" s="89"/>
      <c r="XP100" s="89"/>
      <c r="XQ100" s="89"/>
      <c r="XR100" s="89"/>
      <c r="XS100" s="89"/>
      <c r="XT100" s="89"/>
      <c r="XU100" s="89"/>
      <c r="XV100" s="89"/>
      <c r="XW100" s="89"/>
      <c r="XX100" s="89"/>
      <c r="XY100" s="89"/>
      <c r="XZ100" s="89"/>
      <c r="YA100" s="89"/>
      <c r="YB100" s="89"/>
      <c r="YC100" s="89"/>
      <c r="YD100" s="89"/>
      <c r="YE100" s="89"/>
      <c r="YF100" s="89"/>
      <c r="YG100" s="89"/>
      <c r="YH100" s="89"/>
      <c r="YI100" s="89"/>
      <c r="YJ100" s="89"/>
      <c r="YK100" s="89"/>
      <c r="YL100" s="89"/>
      <c r="YM100" s="89"/>
      <c r="YN100" s="89"/>
      <c r="YO100" s="89"/>
      <c r="YP100" s="89"/>
      <c r="YQ100" s="89"/>
      <c r="YR100" s="89"/>
      <c r="YS100" s="89"/>
      <c r="YT100" s="89"/>
      <c r="YU100" s="89"/>
      <c r="YV100" s="89"/>
      <c r="YW100" s="89"/>
      <c r="YX100" s="89"/>
      <c r="YY100" s="89"/>
      <c r="YZ100" s="89"/>
      <c r="ZA100" s="89"/>
      <c r="ZB100" s="89"/>
      <c r="ZC100" s="89"/>
      <c r="ZD100" s="89"/>
      <c r="ZE100" s="89"/>
      <c r="ZF100" s="89"/>
      <c r="ZG100" s="89"/>
      <c r="ZH100" s="89"/>
      <c r="ZI100" s="89"/>
      <c r="ZJ100" s="89"/>
      <c r="ZK100" s="89"/>
      <c r="ZL100" s="89"/>
      <c r="ZM100" s="89"/>
      <c r="ZN100" s="89"/>
      <c r="ZO100" s="89"/>
      <c r="ZP100" s="89"/>
      <c r="ZQ100" s="89"/>
      <c r="ZR100" s="89"/>
      <c r="ZS100" s="89"/>
      <c r="ZT100" s="89"/>
      <c r="ZU100" s="89"/>
      <c r="ZV100" s="89"/>
      <c r="ZW100" s="89"/>
      <c r="ZX100" s="89"/>
      <c r="ZY100" s="89"/>
      <c r="ZZ100" s="89"/>
      <c r="AAA100" s="89"/>
      <c r="AAB100" s="89"/>
      <c r="AAC100" s="89"/>
      <c r="AAD100" s="89"/>
      <c r="AAE100" s="89"/>
      <c r="AAF100" s="89"/>
      <c r="AAG100" s="89"/>
      <c r="AAH100" s="89"/>
      <c r="AAI100" s="89"/>
      <c r="AAJ100" s="89"/>
      <c r="AAK100" s="89"/>
      <c r="AAL100" s="89"/>
      <c r="AAM100" s="89"/>
      <c r="AAN100" s="89"/>
      <c r="AAO100" s="89"/>
      <c r="AAP100" s="89"/>
      <c r="AAQ100" s="89"/>
      <c r="AAR100" s="89"/>
      <c r="AAS100" s="89"/>
      <c r="AAT100" s="89"/>
      <c r="AAU100" s="89"/>
      <c r="AAV100" s="89"/>
      <c r="AAW100" s="89"/>
      <c r="AAX100" s="89"/>
      <c r="AAY100" s="89"/>
      <c r="AAZ100" s="89"/>
      <c r="ABA100" s="89"/>
      <c r="ABB100" s="89"/>
      <c r="ABC100" s="89"/>
      <c r="ABD100" s="89"/>
      <c r="ABE100" s="89"/>
      <c r="ABF100" s="89"/>
      <c r="ABG100" s="89"/>
      <c r="ABH100" s="89"/>
      <c r="ABI100" s="89"/>
      <c r="ABJ100" s="89"/>
      <c r="ABK100" s="89"/>
      <c r="ABL100" s="89"/>
      <c r="ABM100" s="89"/>
      <c r="ABN100" s="89"/>
      <c r="ABO100" s="89"/>
      <c r="ABP100" s="89"/>
      <c r="ABQ100" s="89"/>
      <c r="ABR100" s="89"/>
      <c r="ABS100" s="89"/>
      <c r="ABT100" s="89"/>
      <c r="ABU100" s="89"/>
      <c r="ABV100" s="89"/>
      <c r="ABW100" s="89"/>
      <c r="ABX100" s="89"/>
      <c r="ABY100" s="89"/>
      <c r="ABZ100" s="89"/>
      <c r="ACA100" s="89"/>
      <c r="ACB100" s="89"/>
      <c r="ACC100" s="89"/>
      <c r="ACD100" s="89"/>
      <c r="ACE100" s="89"/>
      <c r="ACF100" s="89"/>
      <c r="ACG100" s="89"/>
      <c r="ACH100" s="89"/>
      <c r="ACI100" s="89"/>
      <c r="ACJ100" s="89"/>
      <c r="ACK100" s="89"/>
      <c r="ACL100" s="89"/>
      <c r="ACM100" s="89"/>
      <c r="ACN100" s="89"/>
      <c r="ACO100" s="89"/>
      <c r="ACP100" s="89"/>
      <c r="ACQ100" s="89"/>
      <c r="ACR100" s="89"/>
      <c r="ACS100" s="89"/>
      <c r="ACT100" s="89"/>
      <c r="ACU100" s="89"/>
      <c r="ACV100" s="89"/>
      <c r="ACW100" s="89"/>
      <c r="ACX100" s="89"/>
      <c r="ACY100" s="89"/>
      <c r="ACZ100" s="89"/>
      <c r="ADA100" s="89"/>
      <c r="ADB100" s="89"/>
      <c r="ADC100" s="89"/>
      <c r="ADD100" s="89"/>
      <c r="ADE100" s="89"/>
      <c r="ADF100" s="89"/>
      <c r="ADG100" s="89"/>
      <c r="ADH100" s="89"/>
      <c r="ADI100" s="89"/>
      <c r="ADJ100" s="89"/>
      <c r="ADK100" s="89"/>
      <c r="ADL100" s="89"/>
      <c r="ADM100" s="89"/>
      <c r="ADN100" s="89"/>
      <c r="ADO100" s="89"/>
      <c r="ADP100" s="89"/>
      <c r="ADQ100" s="89"/>
      <c r="ADR100" s="89"/>
      <c r="ADS100" s="89"/>
      <c r="ADT100" s="89"/>
      <c r="ADU100" s="89"/>
      <c r="ADV100" s="89"/>
      <c r="ADW100" s="89"/>
      <c r="ADX100" s="89"/>
      <c r="ADY100" s="89"/>
      <c r="ADZ100" s="89"/>
      <c r="AEA100" s="89"/>
      <c r="AEB100" s="89"/>
      <c r="AEC100" s="89"/>
      <c r="AED100" s="89"/>
      <c r="AEE100" s="89"/>
      <c r="AEF100" s="89"/>
      <c r="AEG100" s="89"/>
      <c r="AEH100" s="89"/>
      <c r="AEI100" s="89"/>
      <c r="AEJ100" s="89"/>
      <c r="AEK100" s="89"/>
      <c r="AEL100" s="89"/>
      <c r="AEM100" s="89"/>
      <c r="AEN100" s="89"/>
      <c r="AEO100" s="89"/>
      <c r="AEP100" s="89"/>
      <c r="AEQ100" s="89"/>
      <c r="AER100" s="89"/>
      <c r="AES100" s="89"/>
      <c r="AET100" s="89"/>
      <c r="AEU100" s="89"/>
      <c r="AEV100" s="89"/>
      <c r="AEW100" s="89"/>
      <c r="AEX100" s="89"/>
      <c r="AEY100" s="89"/>
      <c r="AEZ100" s="89"/>
      <c r="AFA100" s="89"/>
      <c r="AFB100" s="89"/>
      <c r="AFC100" s="89"/>
      <c r="AFD100" s="89"/>
      <c r="AFE100" s="89"/>
      <c r="AFF100" s="89"/>
      <c r="AFG100" s="89"/>
      <c r="AFH100" s="89"/>
      <c r="AFI100" s="89"/>
      <c r="AFJ100" s="89"/>
      <c r="AFK100" s="89"/>
      <c r="AFL100" s="89"/>
      <c r="AFM100" s="89"/>
      <c r="AFN100" s="89"/>
      <c r="AFO100" s="89"/>
      <c r="AFP100" s="89"/>
      <c r="AFQ100" s="89"/>
      <c r="AFR100" s="89"/>
      <c r="AFS100" s="89"/>
      <c r="AFT100" s="89"/>
      <c r="AFU100" s="89"/>
      <c r="AFV100" s="89"/>
      <c r="AFW100" s="89"/>
      <c r="AFX100" s="89"/>
      <c r="AFY100" s="89"/>
      <c r="AFZ100" s="89"/>
      <c r="AGA100" s="89"/>
      <c r="AGB100" s="89"/>
      <c r="AGC100" s="89"/>
      <c r="AGD100" s="89"/>
      <c r="AGE100" s="89"/>
      <c r="AGF100" s="89"/>
      <c r="AGG100" s="89"/>
      <c r="AGH100" s="89"/>
      <c r="AGI100" s="89"/>
      <c r="AGJ100" s="89"/>
      <c r="AGK100" s="89"/>
      <c r="AGL100" s="89"/>
      <c r="AGM100" s="89"/>
      <c r="AGN100" s="89"/>
      <c r="AGO100" s="89"/>
      <c r="AGP100" s="89"/>
      <c r="AGQ100" s="89"/>
      <c r="AGR100" s="89"/>
      <c r="AGS100" s="89"/>
      <c r="AGT100" s="89"/>
      <c r="AGU100" s="89"/>
      <c r="AGV100" s="89"/>
      <c r="AGW100" s="89"/>
      <c r="AGX100" s="89"/>
      <c r="AGY100" s="89"/>
      <c r="AGZ100" s="89"/>
      <c r="AHA100" s="89"/>
      <c r="AHB100" s="89"/>
      <c r="AHC100" s="89"/>
      <c r="AHD100" s="89"/>
      <c r="AHE100" s="89"/>
      <c r="AHF100" s="89"/>
      <c r="AHG100" s="89"/>
      <c r="AHH100" s="89"/>
      <c r="AHI100" s="89"/>
      <c r="AHJ100" s="89"/>
      <c r="AHK100" s="89"/>
      <c r="AHL100" s="89"/>
      <c r="AHM100" s="89"/>
      <c r="AHN100" s="89"/>
      <c r="AHO100" s="89"/>
      <c r="AHP100" s="89"/>
      <c r="AHQ100" s="89"/>
      <c r="AHR100" s="89"/>
      <c r="AHS100" s="89"/>
      <c r="AHT100" s="89"/>
      <c r="AHU100" s="89"/>
      <c r="AHV100" s="89"/>
      <c r="AHW100" s="89"/>
      <c r="AHX100" s="89"/>
      <c r="AHY100" s="89"/>
      <c r="AHZ100" s="89"/>
      <c r="AIA100" s="89"/>
      <c r="AIB100" s="89"/>
      <c r="AIC100" s="89"/>
      <c r="AID100" s="89"/>
      <c r="AIE100" s="89"/>
      <c r="AIF100" s="89"/>
      <c r="AIG100" s="89"/>
      <c r="AIH100" s="89"/>
      <c r="AII100" s="89"/>
      <c r="AIJ100" s="89"/>
      <c r="AIK100" s="89"/>
      <c r="AIL100" s="89"/>
      <c r="AIM100" s="89"/>
      <c r="AIN100" s="89"/>
      <c r="AIO100" s="89"/>
      <c r="AIP100" s="89"/>
      <c r="AIQ100" s="89"/>
      <c r="AIR100" s="89"/>
      <c r="AIS100" s="89"/>
      <c r="AIT100" s="89"/>
      <c r="AIU100" s="89"/>
      <c r="AIV100" s="89"/>
      <c r="AIW100" s="89"/>
      <c r="AIX100" s="89"/>
      <c r="AIY100" s="89"/>
      <c r="AIZ100" s="89"/>
      <c r="AJA100" s="89"/>
      <c r="AJB100" s="89"/>
      <c r="AJC100" s="89"/>
      <c r="AJD100" s="89"/>
      <c r="AJE100" s="89"/>
      <c r="AJF100" s="89"/>
      <c r="AJG100" s="89"/>
      <c r="AJH100" s="89"/>
      <c r="AJI100" s="89"/>
      <c r="AJJ100" s="89"/>
      <c r="AJK100" s="89"/>
      <c r="AJL100" s="89"/>
      <c r="AJM100" s="89"/>
      <c r="AJN100" s="89"/>
      <c r="AJO100" s="89"/>
      <c r="AJP100" s="89"/>
      <c r="AJQ100" s="89"/>
      <c r="AJR100" s="89"/>
      <c r="AJS100" s="89"/>
      <c r="AJT100" s="89"/>
      <c r="AJU100" s="89"/>
      <c r="AJV100" s="89"/>
      <c r="AJW100" s="89"/>
      <c r="AJX100" s="89"/>
      <c r="AJY100" s="89"/>
      <c r="AJZ100" s="89"/>
      <c r="AKA100" s="89"/>
      <c r="AKB100" s="89"/>
      <c r="AKC100" s="89"/>
      <c r="AKD100" s="89"/>
      <c r="AKE100" s="89"/>
      <c r="AKF100" s="89"/>
      <c r="AKG100" s="89"/>
      <c r="AKH100" s="89"/>
      <c r="AKI100" s="89"/>
      <c r="AKJ100" s="89"/>
      <c r="AKK100" s="89"/>
      <c r="AKL100" s="89"/>
      <c r="AKM100" s="89"/>
      <c r="AKN100" s="89"/>
      <c r="AKO100" s="89"/>
      <c r="AKP100" s="89"/>
      <c r="AKQ100" s="89"/>
      <c r="AKR100" s="89"/>
      <c r="AKS100" s="89"/>
      <c r="AKT100" s="89"/>
      <c r="AKU100" s="89"/>
      <c r="AKV100" s="89"/>
      <c r="AKW100" s="89"/>
      <c r="AKX100" s="89"/>
      <c r="AKY100" s="89"/>
      <c r="AKZ100" s="89"/>
      <c r="ALA100" s="89"/>
      <c r="ALB100" s="89"/>
      <c r="ALC100" s="89"/>
      <c r="ALD100" s="89"/>
      <c r="ALE100" s="89"/>
      <c r="ALF100" s="89"/>
      <c r="ALG100" s="89"/>
      <c r="ALH100" s="89"/>
      <c r="ALI100" s="89"/>
      <c r="ALJ100" s="89"/>
      <c r="ALK100" s="89"/>
      <c r="ALL100" s="89"/>
      <c r="ALM100" s="89"/>
      <c r="ALN100" s="89"/>
      <c r="ALO100" s="89"/>
      <c r="ALP100" s="89"/>
      <c r="ALQ100" s="89"/>
      <c r="ALR100" s="89"/>
      <c r="ALS100" s="89"/>
      <c r="ALT100" s="89"/>
      <c r="ALU100" s="89"/>
      <c r="ALV100" s="89"/>
      <c r="ALW100" s="89"/>
    </row>
  </sheetData>
  <pageMargins left="0.70000000000000007" right="0.70000000000000007" top="1.1437007874015752" bottom="1.1437007874015752" header="0.75000000000000011" footer="0.75000000000000011"/>
  <pageSetup paperSize="0" scale="72" fitToWidth="0" fitToHeight="0" orientation="landscape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workbookViewId="0"/>
  </sheetViews>
  <sheetFormatPr defaultRowHeight="14.25"/>
  <cols>
    <col min="1" max="1" width="4.25" customWidth="1"/>
    <col min="2" max="2" width="37.25" customWidth="1"/>
    <col min="3" max="3" width="13.125" customWidth="1"/>
    <col min="4" max="5" width="12.375" customWidth="1"/>
    <col min="6" max="6" width="13" customWidth="1"/>
    <col min="7" max="8" width="10.625" customWidth="1"/>
    <col min="9" max="9" width="15.375" customWidth="1"/>
    <col min="10" max="12" width="10.625" customWidth="1"/>
    <col min="13" max="13" width="9" customWidth="1"/>
  </cols>
  <sheetData>
    <row r="1" spans="1:12">
      <c r="B1" t="s">
        <v>138</v>
      </c>
    </row>
    <row r="3" spans="1:12" ht="15">
      <c r="A3" s="90"/>
      <c r="B3" s="91" t="s">
        <v>139</v>
      </c>
      <c r="C3" s="90"/>
      <c r="D3" s="90"/>
    </row>
    <row r="4" spans="1:12" s="8" customFormat="1" ht="38.25">
      <c r="A4" s="92" t="s">
        <v>3</v>
      </c>
      <c r="B4" s="93" t="s">
        <v>4</v>
      </c>
      <c r="C4" s="93" t="s">
        <v>131</v>
      </c>
      <c r="D4" s="94" t="s">
        <v>140</v>
      </c>
      <c r="E4" s="94" t="s">
        <v>141</v>
      </c>
      <c r="F4" s="94" t="s">
        <v>7</v>
      </c>
      <c r="G4" s="94" t="s">
        <v>8</v>
      </c>
      <c r="H4" s="94" t="s">
        <v>134</v>
      </c>
      <c r="I4" s="94" t="s">
        <v>10</v>
      </c>
      <c r="J4" s="95" t="s">
        <v>11</v>
      </c>
      <c r="K4" s="94" t="s">
        <v>135</v>
      </c>
    </row>
    <row r="5" spans="1:12" ht="285.75" customHeight="1">
      <c r="A5" s="9">
        <v>1</v>
      </c>
      <c r="B5" s="10" t="s">
        <v>142</v>
      </c>
      <c r="C5" s="11">
        <v>250</v>
      </c>
      <c r="D5" s="11" t="s">
        <v>143</v>
      </c>
      <c r="E5" s="11">
        <v>10</v>
      </c>
      <c r="F5" s="14"/>
      <c r="G5" s="77"/>
      <c r="H5" s="34"/>
      <c r="I5" s="11"/>
      <c r="J5" s="11"/>
      <c r="K5" s="12"/>
    </row>
    <row r="6" spans="1:12">
      <c r="A6" s="9"/>
      <c r="B6" s="15" t="s">
        <v>17</v>
      </c>
      <c r="C6" s="11"/>
      <c r="D6" s="11"/>
      <c r="E6" s="14"/>
      <c r="F6" s="12"/>
      <c r="G6" s="96"/>
      <c r="H6" s="12"/>
      <c r="I6" s="12"/>
      <c r="J6" s="12"/>
      <c r="K6" s="12"/>
    </row>
    <row r="7" spans="1:12">
      <c r="A7" s="8"/>
      <c r="B7" s="8"/>
      <c r="C7" s="8"/>
      <c r="D7" s="8"/>
      <c r="E7" s="8"/>
      <c r="F7" s="8"/>
      <c r="G7" s="8"/>
      <c r="H7" s="8"/>
      <c r="I7" s="8"/>
      <c r="J7" s="8"/>
      <c r="K7" s="8"/>
    </row>
    <row r="8" spans="1:12">
      <c r="A8" s="17"/>
      <c r="B8" s="97"/>
      <c r="C8" s="97"/>
      <c r="D8" s="97"/>
      <c r="E8" s="97"/>
      <c r="F8" s="97"/>
      <c r="G8" s="97"/>
      <c r="H8" s="97"/>
      <c r="I8" s="97"/>
      <c r="J8" s="97"/>
      <c r="K8" s="97"/>
    </row>
    <row r="9" spans="1:12" ht="27.75" customHeight="1">
      <c r="A9" s="4"/>
      <c r="B9" s="26" t="s">
        <v>26</v>
      </c>
      <c r="C9" s="26"/>
      <c r="D9" s="26"/>
      <c r="E9" s="26"/>
      <c r="F9" s="26"/>
      <c r="G9" s="26"/>
      <c r="H9" s="26"/>
      <c r="I9" s="26"/>
      <c r="J9" s="26"/>
      <c r="K9" s="26"/>
    </row>
    <row r="10" spans="1:1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ht="15.75">
      <c r="A11" s="20"/>
      <c r="B11" s="28" t="s">
        <v>27</v>
      </c>
      <c r="C11" s="28"/>
      <c r="D11" s="28"/>
      <c r="E11" s="28"/>
      <c r="F11" s="28"/>
      <c r="G11" s="28"/>
      <c r="H11" s="28"/>
      <c r="I11" s="28"/>
      <c r="J11" s="28"/>
      <c r="K11" s="28"/>
      <c r="L11" s="28"/>
    </row>
    <row r="12" spans="1:12">
      <c r="A12" s="21"/>
      <c r="B12" s="22"/>
      <c r="C12" s="21"/>
      <c r="D12" s="21"/>
      <c r="E12" s="21"/>
      <c r="F12" s="21"/>
      <c r="G12" s="23"/>
      <c r="H12" s="29" t="s">
        <v>28</v>
      </c>
      <c r="I12" s="29"/>
      <c r="J12" s="29"/>
      <c r="K12" s="21"/>
    </row>
  </sheetData>
  <mergeCells count="4">
    <mergeCell ref="B8:K8"/>
    <mergeCell ref="B9:K9"/>
    <mergeCell ref="B11:L11"/>
    <mergeCell ref="H12:J12"/>
  </mergeCells>
  <pageMargins left="0" right="0" top="0.39409448818897608" bottom="0.39409448818897608" header="0" footer="0"/>
  <pageSetup paperSize="0" fitToWidth="0" fitToHeight="0" pageOrder="overThenDown" horizontalDpi="0" verticalDpi="0" copies="0"/>
  <headerFooter>
    <oddHeader>&amp;C&amp;A</oddHeader>
    <oddFooter>&amp;CStrona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workbookViewId="0"/>
  </sheetViews>
  <sheetFormatPr defaultRowHeight="14.25"/>
  <cols>
    <col min="1" max="1" width="4.25" customWidth="1"/>
    <col min="2" max="2" width="34" customWidth="1"/>
    <col min="3" max="5" width="7.875" customWidth="1"/>
    <col min="6" max="6" width="11.75" customWidth="1"/>
    <col min="7" max="7" width="10.25" customWidth="1"/>
    <col min="8" max="9" width="7.875" customWidth="1"/>
    <col min="10" max="10" width="9.875" customWidth="1"/>
    <col min="11" max="255" width="7.875" customWidth="1"/>
    <col min="256" max="256" width="4.25" customWidth="1"/>
    <col min="257" max="257" width="34" customWidth="1"/>
    <col min="258" max="260" width="7.875" customWidth="1"/>
    <col min="261" max="261" width="11.75" customWidth="1"/>
    <col min="262" max="262" width="10.25" customWidth="1"/>
    <col min="263" max="265" width="7.875" customWidth="1"/>
    <col min="266" max="266" width="11.75" customWidth="1"/>
    <col min="267" max="511" width="7.875" customWidth="1"/>
    <col min="512" max="512" width="4.25" customWidth="1"/>
    <col min="513" max="513" width="34" customWidth="1"/>
    <col min="514" max="516" width="7.875" customWidth="1"/>
    <col min="517" max="517" width="11.75" customWidth="1"/>
    <col min="518" max="518" width="10.25" customWidth="1"/>
    <col min="519" max="521" width="7.875" customWidth="1"/>
    <col min="522" max="522" width="11.75" customWidth="1"/>
    <col min="523" max="767" width="7.875" customWidth="1"/>
    <col min="768" max="768" width="4.25" customWidth="1"/>
    <col min="769" max="769" width="34" customWidth="1"/>
    <col min="770" max="772" width="7.875" customWidth="1"/>
    <col min="773" max="773" width="11.75" customWidth="1"/>
    <col min="774" max="774" width="10.25" customWidth="1"/>
    <col min="775" max="777" width="7.875" customWidth="1"/>
    <col min="778" max="778" width="11.75" customWidth="1"/>
    <col min="779" max="1023" width="7.875" customWidth="1"/>
    <col min="1024" max="1024" width="4.25" customWidth="1"/>
    <col min="1025" max="1025" width="34" customWidth="1"/>
    <col min="1026" max="1028" width="7.875" customWidth="1"/>
    <col min="1029" max="1029" width="11.75" customWidth="1"/>
    <col min="1030" max="1030" width="10.25" customWidth="1"/>
    <col min="1031" max="1033" width="7.875" customWidth="1"/>
    <col min="1034" max="1034" width="11.75" customWidth="1"/>
    <col min="1035" max="1279" width="7.875" customWidth="1"/>
    <col min="1280" max="1280" width="4.25" customWidth="1"/>
    <col min="1281" max="1281" width="34" customWidth="1"/>
    <col min="1282" max="1284" width="7.875" customWidth="1"/>
    <col min="1285" max="1285" width="11.75" customWidth="1"/>
    <col min="1286" max="1286" width="10.25" customWidth="1"/>
    <col min="1287" max="1289" width="7.875" customWidth="1"/>
    <col min="1290" max="1290" width="11.75" customWidth="1"/>
    <col min="1291" max="1535" width="7.875" customWidth="1"/>
    <col min="1536" max="1536" width="4.25" customWidth="1"/>
    <col min="1537" max="1537" width="34" customWidth="1"/>
    <col min="1538" max="1540" width="7.875" customWidth="1"/>
    <col min="1541" max="1541" width="11.75" customWidth="1"/>
    <col min="1542" max="1542" width="10.25" customWidth="1"/>
    <col min="1543" max="1545" width="7.875" customWidth="1"/>
    <col min="1546" max="1546" width="11.75" customWidth="1"/>
    <col min="1547" max="1791" width="7.875" customWidth="1"/>
    <col min="1792" max="1792" width="4.25" customWidth="1"/>
    <col min="1793" max="1793" width="34" customWidth="1"/>
    <col min="1794" max="1796" width="7.875" customWidth="1"/>
    <col min="1797" max="1797" width="11.75" customWidth="1"/>
    <col min="1798" max="1798" width="10.25" customWidth="1"/>
    <col min="1799" max="1801" width="7.875" customWidth="1"/>
    <col min="1802" max="1802" width="11.75" customWidth="1"/>
    <col min="1803" max="2047" width="7.875" customWidth="1"/>
    <col min="2048" max="2048" width="4.25" customWidth="1"/>
    <col min="2049" max="2049" width="34" customWidth="1"/>
    <col min="2050" max="2052" width="7.875" customWidth="1"/>
    <col min="2053" max="2053" width="11.75" customWidth="1"/>
    <col min="2054" max="2054" width="10.25" customWidth="1"/>
    <col min="2055" max="2057" width="7.875" customWidth="1"/>
    <col min="2058" max="2058" width="11.75" customWidth="1"/>
    <col min="2059" max="2303" width="7.875" customWidth="1"/>
    <col min="2304" max="2304" width="4.25" customWidth="1"/>
    <col min="2305" max="2305" width="34" customWidth="1"/>
    <col min="2306" max="2308" width="7.875" customWidth="1"/>
    <col min="2309" max="2309" width="11.75" customWidth="1"/>
    <col min="2310" max="2310" width="10.25" customWidth="1"/>
    <col min="2311" max="2313" width="7.875" customWidth="1"/>
    <col min="2314" max="2314" width="11.75" customWidth="1"/>
    <col min="2315" max="2559" width="7.875" customWidth="1"/>
    <col min="2560" max="2560" width="4.25" customWidth="1"/>
    <col min="2561" max="2561" width="34" customWidth="1"/>
    <col min="2562" max="2564" width="7.875" customWidth="1"/>
    <col min="2565" max="2565" width="11.75" customWidth="1"/>
    <col min="2566" max="2566" width="10.25" customWidth="1"/>
    <col min="2567" max="2569" width="7.875" customWidth="1"/>
    <col min="2570" max="2570" width="11.75" customWidth="1"/>
    <col min="2571" max="2815" width="7.875" customWidth="1"/>
    <col min="2816" max="2816" width="4.25" customWidth="1"/>
    <col min="2817" max="2817" width="34" customWidth="1"/>
    <col min="2818" max="2820" width="7.875" customWidth="1"/>
    <col min="2821" max="2821" width="11.75" customWidth="1"/>
    <col min="2822" max="2822" width="10.25" customWidth="1"/>
    <col min="2823" max="2825" width="7.875" customWidth="1"/>
    <col min="2826" max="2826" width="11.75" customWidth="1"/>
    <col min="2827" max="3071" width="7.875" customWidth="1"/>
    <col min="3072" max="3072" width="4.25" customWidth="1"/>
    <col min="3073" max="3073" width="34" customWidth="1"/>
    <col min="3074" max="3076" width="7.875" customWidth="1"/>
    <col min="3077" max="3077" width="11.75" customWidth="1"/>
    <col min="3078" max="3078" width="10.25" customWidth="1"/>
    <col min="3079" max="3081" width="7.875" customWidth="1"/>
    <col min="3082" max="3082" width="11.75" customWidth="1"/>
    <col min="3083" max="3327" width="7.875" customWidth="1"/>
    <col min="3328" max="3328" width="4.25" customWidth="1"/>
    <col min="3329" max="3329" width="34" customWidth="1"/>
    <col min="3330" max="3332" width="7.875" customWidth="1"/>
    <col min="3333" max="3333" width="11.75" customWidth="1"/>
    <col min="3334" max="3334" width="10.25" customWidth="1"/>
    <col min="3335" max="3337" width="7.875" customWidth="1"/>
    <col min="3338" max="3338" width="11.75" customWidth="1"/>
    <col min="3339" max="3583" width="7.875" customWidth="1"/>
    <col min="3584" max="3584" width="4.25" customWidth="1"/>
    <col min="3585" max="3585" width="34" customWidth="1"/>
    <col min="3586" max="3588" width="7.875" customWidth="1"/>
    <col min="3589" max="3589" width="11.75" customWidth="1"/>
    <col min="3590" max="3590" width="10.25" customWidth="1"/>
    <col min="3591" max="3593" width="7.875" customWidth="1"/>
    <col min="3594" max="3594" width="11.75" customWidth="1"/>
    <col min="3595" max="3839" width="7.875" customWidth="1"/>
    <col min="3840" max="3840" width="4.25" customWidth="1"/>
    <col min="3841" max="3841" width="34" customWidth="1"/>
    <col min="3842" max="3844" width="7.875" customWidth="1"/>
    <col min="3845" max="3845" width="11.75" customWidth="1"/>
    <col min="3846" max="3846" width="10.25" customWidth="1"/>
    <col min="3847" max="3849" width="7.875" customWidth="1"/>
    <col min="3850" max="3850" width="11.75" customWidth="1"/>
    <col min="3851" max="4095" width="7.875" customWidth="1"/>
    <col min="4096" max="4096" width="4.25" customWidth="1"/>
    <col min="4097" max="4097" width="34" customWidth="1"/>
    <col min="4098" max="4100" width="7.875" customWidth="1"/>
    <col min="4101" max="4101" width="11.75" customWidth="1"/>
    <col min="4102" max="4102" width="10.25" customWidth="1"/>
    <col min="4103" max="4105" width="7.875" customWidth="1"/>
    <col min="4106" max="4106" width="11.75" customWidth="1"/>
    <col min="4107" max="4351" width="7.875" customWidth="1"/>
    <col min="4352" max="4352" width="4.25" customWidth="1"/>
    <col min="4353" max="4353" width="34" customWidth="1"/>
    <col min="4354" max="4356" width="7.875" customWidth="1"/>
    <col min="4357" max="4357" width="11.75" customWidth="1"/>
    <col min="4358" max="4358" width="10.25" customWidth="1"/>
    <col min="4359" max="4361" width="7.875" customWidth="1"/>
    <col min="4362" max="4362" width="11.75" customWidth="1"/>
    <col min="4363" max="4607" width="7.875" customWidth="1"/>
    <col min="4608" max="4608" width="4.25" customWidth="1"/>
    <col min="4609" max="4609" width="34" customWidth="1"/>
    <col min="4610" max="4612" width="7.875" customWidth="1"/>
    <col min="4613" max="4613" width="11.75" customWidth="1"/>
    <col min="4614" max="4614" width="10.25" customWidth="1"/>
    <col min="4615" max="4617" width="7.875" customWidth="1"/>
    <col min="4618" max="4618" width="11.75" customWidth="1"/>
    <col min="4619" max="4863" width="7.875" customWidth="1"/>
    <col min="4864" max="4864" width="4.25" customWidth="1"/>
    <col min="4865" max="4865" width="34" customWidth="1"/>
    <col min="4866" max="4868" width="7.875" customWidth="1"/>
    <col min="4869" max="4869" width="11.75" customWidth="1"/>
    <col min="4870" max="4870" width="10.25" customWidth="1"/>
    <col min="4871" max="4873" width="7.875" customWidth="1"/>
    <col min="4874" max="4874" width="11.75" customWidth="1"/>
    <col min="4875" max="5119" width="7.875" customWidth="1"/>
    <col min="5120" max="5120" width="4.25" customWidth="1"/>
    <col min="5121" max="5121" width="34" customWidth="1"/>
    <col min="5122" max="5124" width="7.875" customWidth="1"/>
    <col min="5125" max="5125" width="11.75" customWidth="1"/>
    <col min="5126" max="5126" width="10.25" customWidth="1"/>
    <col min="5127" max="5129" width="7.875" customWidth="1"/>
    <col min="5130" max="5130" width="11.75" customWidth="1"/>
    <col min="5131" max="5375" width="7.875" customWidth="1"/>
    <col min="5376" max="5376" width="4.25" customWidth="1"/>
    <col min="5377" max="5377" width="34" customWidth="1"/>
    <col min="5378" max="5380" width="7.875" customWidth="1"/>
    <col min="5381" max="5381" width="11.75" customWidth="1"/>
    <col min="5382" max="5382" width="10.25" customWidth="1"/>
    <col min="5383" max="5385" width="7.875" customWidth="1"/>
    <col min="5386" max="5386" width="11.75" customWidth="1"/>
    <col min="5387" max="5631" width="7.875" customWidth="1"/>
    <col min="5632" max="5632" width="4.25" customWidth="1"/>
    <col min="5633" max="5633" width="34" customWidth="1"/>
    <col min="5634" max="5636" width="7.875" customWidth="1"/>
    <col min="5637" max="5637" width="11.75" customWidth="1"/>
    <col min="5638" max="5638" width="10.25" customWidth="1"/>
    <col min="5639" max="5641" width="7.875" customWidth="1"/>
    <col min="5642" max="5642" width="11.75" customWidth="1"/>
    <col min="5643" max="5887" width="7.875" customWidth="1"/>
    <col min="5888" max="5888" width="4.25" customWidth="1"/>
    <col min="5889" max="5889" width="34" customWidth="1"/>
    <col min="5890" max="5892" width="7.875" customWidth="1"/>
    <col min="5893" max="5893" width="11.75" customWidth="1"/>
    <col min="5894" max="5894" width="10.25" customWidth="1"/>
    <col min="5895" max="5897" width="7.875" customWidth="1"/>
    <col min="5898" max="5898" width="11.75" customWidth="1"/>
    <col min="5899" max="6143" width="7.875" customWidth="1"/>
    <col min="6144" max="6144" width="4.25" customWidth="1"/>
    <col min="6145" max="6145" width="34" customWidth="1"/>
    <col min="6146" max="6148" width="7.875" customWidth="1"/>
    <col min="6149" max="6149" width="11.75" customWidth="1"/>
    <col min="6150" max="6150" width="10.25" customWidth="1"/>
    <col min="6151" max="6153" width="7.875" customWidth="1"/>
    <col min="6154" max="6154" width="11.75" customWidth="1"/>
    <col min="6155" max="6399" width="7.875" customWidth="1"/>
    <col min="6400" max="6400" width="4.25" customWidth="1"/>
    <col min="6401" max="6401" width="34" customWidth="1"/>
    <col min="6402" max="6404" width="7.875" customWidth="1"/>
    <col min="6405" max="6405" width="11.75" customWidth="1"/>
    <col min="6406" max="6406" width="10.25" customWidth="1"/>
    <col min="6407" max="6409" width="7.875" customWidth="1"/>
    <col min="6410" max="6410" width="11.75" customWidth="1"/>
    <col min="6411" max="6655" width="7.875" customWidth="1"/>
    <col min="6656" max="6656" width="4.25" customWidth="1"/>
    <col min="6657" max="6657" width="34" customWidth="1"/>
    <col min="6658" max="6660" width="7.875" customWidth="1"/>
    <col min="6661" max="6661" width="11.75" customWidth="1"/>
    <col min="6662" max="6662" width="10.25" customWidth="1"/>
    <col min="6663" max="6665" width="7.875" customWidth="1"/>
    <col min="6666" max="6666" width="11.75" customWidth="1"/>
    <col min="6667" max="6911" width="7.875" customWidth="1"/>
    <col min="6912" max="6912" width="4.25" customWidth="1"/>
    <col min="6913" max="6913" width="34" customWidth="1"/>
    <col min="6914" max="6916" width="7.875" customWidth="1"/>
    <col min="6917" max="6917" width="11.75" customWidth="1"/>
    <col min="6918" max="6918" width="10.25" customWidth="1"/>
    <col min="6919" max="6921" width="7.875" customWidth="1"/>
    <col min="6922" max="6922" width="11.75" customWidth="1"/>
    <col min="6923" max="7167" width="7.875" customWidth="1"/>
    <col min="7168" max="7168" width="4.25" customWidth="1"/>
    <col min="7169" max="7169" width="34" customWidth="1"/>
    <col min="7170" max="7172" width="7.875" customWidth="1"/>
    <col min="7173" max="7173" width="11.75" customWidth="1"/>
    <col min="7174" max="7174" width="10.25" customWidth="1"/>
    <col min="7175" max="7177" width="7.875" customWidth="1"/>
    <col min="7178" max="7178" width="11.75" customWidth="1"/>
    <col min="7179" max="7423" width="7.875" customWidth="1"/>
    <col min="7424" max="7424" width="4.25" customWidth="1"/>
    <col min="7425" max="7425" width="34" customWidth="1"/>
    <col min="7426" max="7428" width="7.875" customWidth="1"/>
    <col min="7429" max="7429" width="11.75" customWidth="1"/>
    <col min="7430" max="7430" width="10.25" customWidth="1"/>
    <col min="7431" max="7433" width="7.875" customWidth="1"/>
    <col min="7434" max="7434" width="11.75" customWidth="1"/>
    <col min="7435" max="7679" width="7.875" customWidth="1"/>
    <col min="7680" max="7680" width="4.25" customWidth="1"/>
    <col min="7681" max="7681" width="34" customWidth="1"/>
    <col min="7682" max="7684" width="7.875" customWidth="1"/>
    <col min="7685" max="7685" width="11.75" customWidth="1"/>
    <col min="7686" max="7686" width="10.25" customWidth="1"/>
    <col min="7687" max="7689" width="7.875" customWidth="1"/>
    <col min="7690" max="7690" width="11.75" customWidth="1"/>
    <col min="7691" max="7935" width="7.875" customWidth="1"/>
    <col min="7936" max="7936" width="4.25" customWidth="1"/>
    <col min="7937" max="7937" width="34" customWidth="1"/>
    <col min="7938" max="7940" width="7.875" customWidth="1"/>
    <col min="7941" max="7941" width="11.75" customWidth="1"/>
    <col min="7942" max="7942" width="10.25" customWidth="1"/>
    <col min="7943" max="7945" width="7.875" customWidth="1"/>
    <col min="7946" max="7946" width="11.75" customWidth="1"/>
    <col min="7947" max="8191" width="7.875" customWidth="1"/>
    <col min="8192" max="8192" width="4.25" customWidth="1"/>
    <col min="8193" max="8193" width="34" customWidth="1"/>
    <col min="8194" max="8196" width="7.875" customWidth="1"/>
    <col min="8197" max="8197" width="11.75" customWidth="1"/>
    <col min="8198" max="8198" width="10.25" customWidth="1"/>
    <col min="8199" max="8201" width="7.875" customWidth="1"/>
    <col min="8202" max="8202" width="11.75" customWidth="1"/>
    <col min="8203" max="8447" width="7.875" customWidth="1"/>
    <col min="8448" max="8448" width="4.25" customWidth="1"/>
    <col min="8449" max="8449" width="34" customWidth="1"/>
    <col min="8450" max="8452" width="7.875" customWidth="1"/>
    <col min="8453" max="8453" width="11.75" customWidth="1"/>
    <col min="8454" max="8454" width="10.25" customWidth="1"/>
    <col min="8455" max="8457" width="7.875" customWidth="1"/>
    <col min="8458" max="8458" width="11.75" customWidth="1"/>
    <col min="8459" max="8703" width="7.875" customWidth="1"/>
    <col min="8704" max="8704" width="4.25" customWidth="1"/>
    <col min="8705" max="8705" width="34" customWidth="1"/>
    <col min="8706" max="8708" width="7.875" customWidth="1"/>
    <col min="8709" max="8709" width="11.75" customWidth="1"/>
    <col min="8710" max="8710" width="10.25" customWidth="1"/>
    <col min="8711" max="8713" width="7.875" customWidth="1"/>
    <col min="8714" max="8714" width="11.75" customWidth="1"/>
    <col min="8715" max="8959" width="7.875" customWidth="1"/>
    <col min="8960" max="8960" width="4.25" customWidth="1"/>
    <col min="8961" max="8961" width="34" customWidth="1"/>
    <col min="8962" max="8964" width="7.875" customWidth="1"/>
    <col min="8965" max="8965" width="11.75" customWidth="1"/>
    <col min="8966" max="8966" width="10.25" customWidth="1"/>
    <col min="8967" max="8969" width="7.875" customWidth="1"/>
    <col min="8970" max="8970" width="11.75" customWidth="1"/>
    <col min="8971" max="9215" width="7.875" customWidth="1"/>
    <col min="9216" max="9216" width="4.25" customWidth="1"/>
    <col min="9217" max="9217" width="34" customWidth="1"/>
    <col min="9218" max="9220" width="7.875" customWidth="1"/>
    <col min="9221" max="9221" width="11.75" customWidth="1"/>
    <col min="9222" max="9222" width="10.25" customWidth="1"/>
    <col min="9223" max="9225" width="7.875" customWidth="1"/>
    <col min="9226" max="9226" width="11.75" customWidth="1"/>
    <col min="9227" max="9471" width="7.875" customWidth="1"/>
    <col min="9472" max="9472" width="4.25" customWidth="1"/>
    <col min="9473" max="9473" width="34" customWidth="1"/>
    <col min="9474" max="9476" width="7.875" customWidth="1"/>
    <col min="9477" max="9477" width="11.75" customWidth="1"/>
    <col min="9478" max="9478" width="10.25" customWidth="1"/>
    <col min="9479" max="9481" width="7.875" customWidth="1"/>
    <col min="9482" max="9482" width="11.75" customWidth="1"/>
    <col min="9483" max="9727" width="7.875" customWidth="1"/>
    <col min="9728" max="9728" width="4.25" customWidth="1"/>
    <col min="9729" max="9729" width="34" customWidth="1"/>
    <col min="9730" max="9732" width="7.875" customWidth="1"/>
    <col min="9733" max="9733" width="11.75" customWidth="1"/>
    <col min="9734" max="9734" width="10.25" customWidth="1"/>
    <col min="9735" max="9737" width="7.875" customWidth="1"/>
    <col min="9738" max="9738" width="11.75" customWidth="1"/>
    <col min="9739" max="9983" width="7.875" customWidth="1"/>
    <col min="9984" max="9984" width="4.25" customWidth="1"/>
    <col min="9985" max="9985" width="34" customWidth="1"/>
    <col min="9986" max="9988" width="7.875" customWidth="1"/>
    <col min="9989" max="9989" width="11.75" customWidth="1"/>
    <col min="9990" max="9990" width="10.25" customWidth="1"/>
    <col min="9991" max="9993" width="7.875" customWidth="1"/>
    <col min="9994" max="9994" width="11.75" customWidth="1"/>
    <col min="9995" max="10239" width="7.875" customWidth="1"/>
    <col min="10240" max="10240" width="4.25" customWidth="1"/>
    <col min="10241" max="10241" width="34" customWidth="1"/>
    <col min="10242" max="10244" width="7.875" customWidth="1"/>
    <col min="10245" max="10245" width="11.75" customWidth="1"/>
    <col min="10246" max="10246" width="10.25" customWidth="1"/>
    <col min="10247" max="10249" width="7.875" customWidth="1"/>
    <col min="10250" max="10250" width="11.75" customWidth="1"/>
    <col min="10251" max="10495" width="7.875" customWidth="1"/>
    <col min="10496" max="10496" width="4.25" customWidth="1"/>
    <col min="10497" max="10497" width="34" customWidth="1"/>
    <col min="10498" max="10500" width="7.875" customWidth="1"/>
    <col min="10501" max="10501" width="11.75" customWidth="1"/>
    <col min="10502" max="10502" width="10.25" customWidth="1"/>
    <col min="10503" max="10505" width="7.875" customWidth="1"/>
    <col min="10506" max="10506" width="11.75" customWidth="1"/>
    <col min="10507" max="10751" width="7.875" customWidth="1"/>
    <col min="10752" max="10752" width="4.25" customWidth="1"/>
    <col min="10753" max="10753" width="34" customWidth="1"/>
    <col min="10754" max="10756" width="7.875" customWidth="1"/>
    <col min="10757" max="10757" width="11.75" customWidth="1"/>
    <col min="10758" max="10758" width="10.25" customWidth="1"/>
    <col min="10759" max="10761" width="7.875" customWidth="1"/>
    <col min="10762" max="10762" width="11.75" customWidth="1"/>
    <col min="10763" max="11007" width="7.875" customWidth="1"/>
    <col min="11008" max="11008" width="4.25" customWidth="1"/>
    <col min="11009" max="11009" width="34" customWidth="1"/>
    <col min="11010" max="11012" width="7.875" customWidth="1"/>
    <col min="11013" max="11013" width="11.75" customWidth="1"/>
    <col min="11014" max="11014" width="10.25" customWidth="1"/>
    <col min="11015" max="11017" width="7.875" customWidth="1"/>
    <col min="11018" max="11018" width="11.75" customWidth="1"/>
    <col min="11019" max="11263" width="7.875" customWidth="1"/>
    <col min="11264" max="11264" width="4.25" customWidth="1"/>
    <col min="11265" max="11265" width="34" customWidth="1"/>
    <col min="11266" max="11268" width="7.875" customWidth="1"/>
    <col min="11269" max="11269" width="11.75" customWidth="1"/>
    <col min="11270" max="11270" width="10.25" customWidth="1"/>
    <col min="11271" max="11273" width="7.875" customWidth="1"/>
    <col min="11274" max="11274" width="11.75" customWidth="1"/>
    <col min="11275" max="11519" width="7.875" customWidth="1"/>
    <col min="11520" max="11520" width="4.25" customWidth="1"/>
    <col min="11521" max="11521" width="34" customWidth="1"/>
    <col min="11522" max="11524" width="7.875" customWidth="1"/>
    <col min="11525" max="11525" width="11.75" customWidth="1"/>
    <col min="11526" max="11526" width="10.25" customWidth="1"/>
    <col min="11527" max="11529" width="7.875" customWidth="1"/>
    <col min="11530" max="11530" width="11.75" customWidth="1"/>
    <col min="11531" max="11775" width="7.875" customWidth="1"/>
    <col min="11776" max="11776" width="4.25" customWidth="1"/>
    <col min="11777" max="11777" width="34" customWidth="1"/>
    <col min="11778" max="11780" width="7.875" customWidth="1"/>
    <col min="11781" max="11781" width="11.75" customWidth="1"/>
    <col min="11782" max="11782" width="10.25" customWidth="1"/>
    <col min="11783" max="11785" width="7.875" customWidth="1"/>
    <col min="11786" max="11786" width="11.75" customWidth="1"/>
    <col min="11787" max="12031" width="7.875" customWidth="1"/>
    <col min="12032" max="12032" width="4.25" customWidth="1"/>
    <col min="12033" max="12033" width="34" customWidth="1"/>
    <col min="12034" max="12036" width="7.875" customWidth="1"/>
    <col min="12037" max="12037" width="11.75" customWidth="1"/>
    <col min="12038" max="12038" width="10.25" customWidth="1"/>
    <col min="12039" max="12041" width="7.875" customWidth="1"/>
    <col min="12042" max="12042" width="11.75" customWidth="1"/>
    <col min="12043" max="12287" width="7.875" customWidth="1"/>
    <col min="12288" max="12288" width="4.25" customWidth="1"/>
    <col min="12289" max="12289" width="34" customWidth="1"/>
    <col min="12290" max="12292" width="7.875" customWidth="1"/>
    <col min="12293" max="12293" width="11.75" customWidth="1"/>
    <col min="12294" max="12294" width="10.25" customWidth="1"/>
    <col min="12295" max="12297" width="7.875" customWidth="1"/>
    <col min="12298" max="12298" width="11.75" customWidth="1"/>
    <col min="12299" max="12543" width="7.875" customWidth="1"/>
    <col min="12544" max="12544" width="4.25" customWidth="1"/>
    <col min="12545" max="12545" width="34" customWidth="1"/>
    <col min="12546" max="12548" width="7.875" customWidth="1"/>
    <col min="12549" max="12549" width="11.75" customWidth="1"/>
    <col min="12550" max="12550" width="10.25" customWidth="1"/>
    <col min="12551" max="12553" width="7.875" customWidth="1"/>
    <col min="12554" max="12554" width="11.75" customWidth="1"/>
    <col min="12555" max="12799" width="7.875" customWidth="1"/>
    <col min="12800" max="12800" width="4.25" customWidth="1"/>
    <col min="12801" max="12801" width="34" customWidth="1"/>
    <col min="12802" max="12804" width="7.875" customWidth="1"/>
    <col min="12805" max="12805" width="11.75" customWidth="1"/>
    <col min="12806" max="12806" width="10.25" customWidth="1"/>
    <col min="12807" max="12809" width="7.875" customWidth="1"/>
    <col min="12810" max="12810" width="11.75" customWidth="1"/>
    <col min="12811" max="13055" width="7.875" customWidth="1"/>
    <col min="13056" max="13056" width="4.25" customWidth="1"/>
    <col min="13057" max="13057" width="34" customWidth="1"/>
    <col min="13058" max="13060" width="7.875" customWidth="1"/>
    <col min="13061" max="13061" width="11.75" customWidth="1"/>
    <col min="13062" max="13062" width="10.25" customWidth="1"/>
    <col min="13063" max="13065" width="7.875" customWidth="1"/>
    <col min="13066" max="13066" width="11.75" customWidth="1"/>
    <col min="13067" max="13311" width="7.875" customWidth="1"/>
    <col min="13312" max="13312" width="4.25" customWidth="1"/>
    <col min="13313" max="13313" width="34" customWidth="1"/>
    <col min="13314" max="13316" width="7.875" customWidth="1"/>
    <col min="13317" max="13317" width="11.75" customWidth="1"/>
    <col min="13318" max="13318" width="10.25" customWidth="1"/>
    <col min="13319" max="13321" width="7.875" customWidth="1"/>
    <col min="13322" max="13322" width="11.75" customWidth="1"/>
    <col min="13323" max="13567" width="7.875" customWidth="1"/>
    <col min="13568" max="13568" width="4.25" customWidth="1"/>
    <col min="13569" max="13569" width="34" customWidth="1"/>
    <col min="13570" max="13572" width="7.875" customWidth="1"/>
    <col min="13573" max="13573" width="11.75" customWidth="1"/>
    <col min="13574" max="13574" width="10.25" customWidth="1"/>
    <col min="13575" max="13577" width="7.875" customWidth="1"/>
    <col min="13578" max="13578" width="11.75" customWidth="1"/>
    <col min="13579" max="13823" width="7.875" customWidth="1"/>
    <col min="13824" max="13824" width="4.25" customWidth="1"/>
    <col min="13825" max="13825" width="34" customWidth="1"/>
    <col min="13826" max="13828" width="7.875" customWidth="1"/>
    <col min="13829" max="13829" width="11.75" customWidth="1"/>
    <col min="13830" max="13830" width="10.25" customWidth="1"/>
    <col min="13831" max="13833" width="7.875" customWidth="1"/>
    <col min="13834" max="13834" width="11.75" customWidth="1"/>
    <col min="13835" max="14079" width="7.875" customWidth="1"/>
    <col min="14080" max="14080" width="4.25" customWidth="1"/>
    <col min="14081" max="14081" width="34" customWidth="1"/>
    <col min="14082" max="14084" width="7.875" customWidth="1"/>
    <col min="14085" max="14085" width="11.75" customWidth="1"/>
    <col min="14086" max="14086" width="10.25" customWidth="1"/>
    <col min="14087" max="14089" width="7.875" customWidth="1"/>
    <col min="14090" max="14090" width="11.75" customWidth="1"/>
    <col min="14091" max="14335" width="7.875" customWidth="1"/>
    <col min="14336" max="14336" width="4.25" customWidth="1"/>
    <col min="14337" max="14337" width="34" customWidth="1"/>
    <col min="14338" max="14340" width="7.875" customWidth="1"/>
    <col min="14341" max="14341" width="11.75" customWidth="1"/>
    <col min="14342" max="14342" width="10.25" customWidth="1"/>
    <col min="14343" max="14345" width="7.875" customWidth="1"/>
    <col min="14346" max="14346" width="11.75" customWidth="1"/>
    <col min="14347" max="14591" width="7.875" customWidth="1"/>
    <col min="14592" max="14592" width="4.25" customWidth="1"/>
    <col min="14593" max="14593" width="34" customWidth="1"/>
    <col min="14594" max="14596" width="7.875" customWidth="1"/>
    <col min="14597" max="14597" width="11.75" customWidth="1"/>
    <col min="14598" max="14598" width="10.25" customWidth="1"/>
    <col min="14599" max="14601" width="7.875" customWidth="1"/>
    <col min="14602" max="14602" width="11.75" customWidth="1"/>
    <col min="14603" max="14847" width="7.875" customWidth="1"/>
    <col min="14848" max="14848" width="4.25" customWidth="1"/>
    <col min="14849" max="14849" width="34" customWidth="1"/>
    <col min="14850" max="14852" width="7.875" customWidth="1"/>
    <col min="14853" max="14853" width="11.75" customWidth="1"/>
    <col min="14854" max="14854" width="10.25" customWidth="1"/>
    <col min="14855" max="14857" width="7.875" customWidth="1"/>
    <col min="14858" max="14858" width="11.75" customWidth="1"/>
    <col min="14859" max="15103" width="7.875" customWidth="1"/>
    <col min="15104" max="15104" width="4.25" customWidth="1"/>
    <col min="15105" max="15105" width="34" customWidth="1"/>
    <col min="15106" max="15108" width="7.875" customWidth="1"/>
    <col min="15109" max="15109" width="11.75" customWidth="1"/>
    <col min="15110" max="15110" width="10.25" customWidth="1"/>
    <col min="15111" max="15113" width="7.875" customWidth="1"/>
    <col min="15114" max="15114" width="11.75" customWidth="1"/>
    <col min="15115" max="15359" width="7.875" customWidth="1"/>
    <col min="15360" max="15360" width="4.25" customWidth="1"/>
    <col min="15361" max="15361" width="34" customWidth="1"/>
    <col min="15362" max="15364" width="7.875" customWidth="1"/>
    <col min="15365" max="15365" width="11.75" customWidth="1"/>
    <col min="15366" max="15366" width="10.25" customWidth="1"/>
    <col min="15367" max="15369" width="7.875" customWidth="1"/>
    <col min="15370" max="15370" width="11.75" customWidth="1"/>
    <col min="15371" max="15615" width="7.875" customWidth="1"/>
    <col min="15616" max="15616" width="4.25" customWidth="1"/>
    <col min="15617" max="15617" width="34" customWidth="1"/>
    <col min="15618" max="15620" width="7.875" customWidth="1"/>
    <col min="15621" max="15621" width="11.75" customWidth="1"/>
    <col min="15622" max="15622" width="10.25" customWidth="1"/>
    <col min="15623" max="15625" width="7.875" customWidth="1"/>
    <col min="15626" max="15626" width="11.75" customWidth="1"/>
    <col min="15627" max="15871" width="7.875" customWidth="1"/>
    <col min="15872" max="15872" width="4.25" customWidth="1"/>
    <col min="15873" max="15873" width="34" customWidth="1"/>
    <col min="15874" max="15876" width="7.875" customWidth="1"/>
    <col min="15877" max="15877" width="11.75" customWidth="1"/>
    <col min="15878" max="15878" width="10.25" customWidth="1"/>
    <col min="15879" max="15881" width="7.875" customWidth="1"/>
    <col min="15882" max="15882" width="11.75" customWidth="1"/>
    <col min="15883" max="16127" width="7.875" customWidth="1"/>
    <col min="16128" max="16128" width="4.25" customWidth="1"/>
    <col min="16129" max="16129" width="34" customWidth="1"/>
    <col min="16130" max="16132" width="7.875" customWidth="1"/>
    <col min="16133" max="16133" width="11.75" customWidth="1"/>
    <col min="16134" max="16134" width="10.25" customWidth="1"/>
    <col min="16135" max="16137" width="7.875" customWidth="1"/>
    <col min="16138" max="16138" width="11.75" customWidth="1"/>
    <col min="16139" max="16384" width="7.875" customWidth="1"/>
  </cols>
  <sheetData>
    <row r="1" spans="1:10" s="19" customFormat="1">
      <c r="A1" s="98"/>
      <c r="B1" s="99" t="s">
        <v>29</v>
      </c>
      <c r="C1" s="98"/>
      <c r="D1" s="98"/>
      <c r="E1" s="98"/>
      <c r="F1" s="98"/>
      <c r="G1" s="98"/>
      <c r="H1" s="98"/>
      <c r="I1" s="98"/>
      <c r="J1" s="98"/>
    </row>
    <row r="3" spans="1:10" ht="14.25" customHeight="1" thickBot="1">
      <c r="A3" s="91" t="s">
        <v>144</v>
      </c>
    </row>
    <row r="4" spans="1:10" ht="54.75" customHeight="1" thickBot="1">
      <c r="A4" s="100" t="s">
        <v>3</v>
      </c>
      <c r="B4" s="101" t="s">
        <v>32</v>
      </c>
      <c r="C4" s="101" t="s">
        <v>5</v>
      </c>
      <c r="D4" s="102" t="s">
        <v>145</v>
      </c>
      <c r="E4" s="101" t="s">
        <v>7</v>
      </c>
      <c r="F4" s="103" t="s">
        <v>8</v>
      </c>
      <c r="G4" s="101" t="s">
        <v>9</v>
      </c>
      <c r="H4" s="101" t="s">
        <v>10</v>
      </c>
      <c r="I4" s="101" t="s">
        <v>11</v>
      </c>
      <c r="J4" s="104" t="s">
        <v>12</v>
      </c>
    </row>
    <row r="5" spans="1:10" ht="15" thickBot="1">
      <c r="A5" s="106">
        <v>1</v>
      </c>
      <c r="B5" s="107" t="s">
        <v>146</v>
      </c>
      <c r="C5" s="108" t="s">
        <v>147</v>
      </c>
      <c r="D5" s="109">
        <v>250</v>
      </c>
      <c r="E5" s="110"/>
      <c r="F5" s="110"/>
      <c r="G5" s="110"/>
      <c r="H5" s="110"/>
      <c r="I5" s="110"/>
      <c r="J5" s="110"/>
    </row>
    <row r="6" spans="1:10" ht="15" thickBot="1">
      <c r="A6" s="106"/>
      <c r="B6" s="107"/>
      <c r="C6" s="108"/>
      <c r="D6" s="109"/>
      <c r="E6" s="110"/>
      <c r="F6" s="110"/>
      <c r="G6" s="110"/>
      <c r="H6" s="110"/>
      <c r="I6" s="110"/>
      <c r="J6" s="110"/>
    </row>
    <row r="7" spans="1:10" ht="15" thickBot="1">
      <c r="A7" s="106">
        <v>2</v>
      </c>
      <c r="B7" s="107" t="s">
        <v>148</v>
      </c>
      <c r="C7" s="108" t="s">
        <v>147</v>
      </c>
      <c r="D7" s="109">
        <v>450</v>
      </c>
      <c r="E7" s="110"/>
      <c r="F7" s="110"/>
      <c r="G7" s="110"/>
      <c r="H7" s="110"/>
      <c r="I7" s="110"/>
      <c r="J7" s="110"/>
    </row>
    <row r="8" spans="1:10" ht="15" thickBot="1">
      <c r="A8" s="106"/>
      <c r="B8" s="107"/>
      <c r="C8" s="108"/>
      <c r="D8" s="109"/>
      <c r="E8" s="110"/>
      <c r="F8" s="110"/>
      <c r="G8" s="110"/>
      <c r="H8" s="110"/>
      <c r="I8" s="110"/>
      <c r="J8" s="110"/>
    </row>
    <row r="9" spans="1:10" ht="15" thickBot="1">
      <c r="A9" s="106">
        <v>3</v>
      </c>
      <c r="B9" s="107" t="s">
        <v>149</v>
      </c>
      <c r="C9" s="108" t="s">
        <v>147</v>
      </c>
      <c r="D9" s="109">
        <v>1500</v>
      </c>
      <c r="E9" s="110"/>
      <c r="F9" s="110"/>
      <c r="G9" s="110"/>
      <c r="H9" s="110"/>
      <c r="I9" s="110"/>
      <c r="J9" s="110"/>
    </row>
    <row r="10" spans="1:10" ht="15" thickBot="1">
      <c r="A10" s="106"/>
      <c r="B10" s="107"/>
      <c r="C10" s="108"/>
      <c r="D10" s="109"/>
      <c r="E10" s="110"/>
      <c r="F10" s="110"/>
      <c r="G10" s="110"/>
      <c r="H10" s="110"/>
      <c r="I10" s="110"/>
      <c r="J10" s="110"/>
    </row>
    <row r="11" spans="1:10" ht="15" thickBot="1">
      <c r="A11" s="106">
        <v>4</v>
      </c>
      <c r="B11" s="107" t="s">
        <v>150</v>
      </c>
      <c r="C11" s="108" t="s">
        <v>147</v>
      </c>
      <c r="D11" s="109">
        <v>1100</v>
      </c>
      <c r="E11" s="110"/>
      <c r="F11" s="110"/>
      <c r="G11" s="110"/>
      <c r="H11" s="110"/>
      <c r="I11" s="110"/>
      <c r="J11" s="110"/>
    </row>
    <row r="12" spans="1:10" ht="15" thickBot="1">
      <c r="A12" s="106"/>
      <c r="B12" s="107"/>
      <c r="C12" s="108"/>
      <c r="D12" s="109"/>
      <c r="E12" s="110"/>
      <c r="F12" s="110"/>
      <c r="G12" s="110"/>
      <c r="H12" s="110"/>
      <c r="I12" s="110"/>
      <c r="J12" s="110"/>
    </row>
    <row r="13" spans="1:10" s="91" customFormat="1" ht="13.5" customHeight="1" thickBot="1">
      <c r="A13" s="106">
        <v>5</v>
      </c>
      <c r="B13" s="107" t="s">
        <v>151</v>
      </c>
      <c r="C13" s="108" t="s">
        <v>147</v>
      </c>
      <c r="D13" s="109">
        <v>2000</v>
      </c>
      <c r="E13" s="110"/>
      <c r="F13" s="110"/>
      <c r="G13" s="110"/>
      <c r="H13" s="110"/>
      <c r="I13" s="110"/>
      <c r="J13" s="110"/>
    </row>
    <row r="14" spans="1:10" ht="15" thickBot="1">
      <c r="A14" s="106"/>
      <c r="B14" s="107"/>
      <c r="C14" s="108"/>
      <c r="D14" s="109"/>
      <c r="E14" s="110"/>
      <c r="F14" s="110"/>
      <c r="G14" s="110"/>
      <c r="H14" s="110"/>
      <c r="I14" s="110"/>
      <c r="J14" s="110"/>
    </row>
    <row r="15" spans="1:10" ht="15" thickBot="1">
      <c r="A15" s="106">
        <v>6</v>
      </c>
      <c r="B15" s="107" t="s">
        <v>152</v>
      </c>
      <c r="C15" s="108" t="s">
        <v>147</v>
      </c>
      <c r="D15" s="109">
        <v>100</v>
      </c>
      <c r="E15" s="110"/>
      <c r="F15" s="110"/>
      <c r="G15" s="110"/>
      <c r="H15" s="110"/>
      <c r="I15" s="110"/>
      <c r="J15" s="110"/>
    </row>
    <row r="16" spans="1:10" ht="15" thickBot="1">
      <c r="A16" s="106"/>
      <c r="B16" s="107"/>
      <c r="C16" s="108"/>
      <c r="D16" s="109"/>
      <c r="E16" s="110"/>
      <c r="F16" s="110"/>
      <c r="G16" s="110"/>
      <c r="H16" s="110"/>
      <c r="I16" s="110"/>
      <c r="J16" s="110"/>
    </row>
    <row r="17" spans="1:11" ht="15" thickBot="1">
      <c r="A17" s="106">
        <v>7</v>
      </c>
      <c r="B17" s="107" t="s">
        <v>153</v>
      </c>
      <c r="C17" s="108" t="s">
        <v>147</v>
      </c>
      <c r="D17" s="109">
        <v>1500</v>
      </c>
      <c r="E17" s="110"/>
      <c r="F17" s="110"/>
      <c r="G17" s="110"/>
      <c r="H17" s="110"/>
      <c r="I17" s="110"/>
      <c r="J17" s="110"/>
    </row>
    <row r="18" spans="1:11" ht="15" thickBot="1">
      <c r="A18" s="106"/>
      <c r="B18" s="107"/>
      <c r="C18" s="108"/>
      <c r="D18" s="109"/>
      <c r="E18" s="110"/>
      <c r="F18" s="110"/>
      <c r="G18" s="110"/>
      <c r="H18" s="110"/>
      <c r="I18" s="110"/>
      <c r="J18" s="110"/>
    </row>
    <row r="19" spans="1:11" ht="15" thickBot="1">
      <c r="A19" s="111">
        <v>8</v>
      </c>
      <c r="B19" s="112" t="s">
        <v>154</v>
      </c>
      <c r="C19" s="113" t="s">
        <v>155</v>
      </c>
      <c r="D19" s="114">
        <v>3000</v>
      </c>
      <c r="E19" s="115"/>
      <c r="F19" s="115"/>
      <c r="G19" s="115"/>
      <c r="H19" s="115"/>
      <c r="I19" s="115"/>
      <c r="J19" s="115"/>
    </row>
    <row r="20" spans="1:11">
      <c r="A20" s="111"/>
      <c r="B20" s="112"/>
      <c r="C20" s="113"/>
      <c r="D20" s="114"/>
      <c r="E20" s="115"/>
      <c r="F20" s="115"/>
      <c r="G20" s="115"/>
      <c r="H20" s="115"/>
      <c r="I20" s="115"/>
      <c r="J20" s="115"/>
    </row>
    <row r="21" spans="1:11" ht="31.5" customHeight="1">
      <c r="A21" s="59">
        <v>9</v>
      </c>
      <c r="B21" s="60" t="s">
        <v>156</v>
      </c>
      <c r="C21" s="59" t="s">
        <v>16</v>
      </c>
      <c r="D21" s="38">
        <v>36</v>
      </c>
      <c r="E21" s="38"/>
      <c r="F21" s="59"/>
      <c r="G21" s="61"/>
      <c r="H21" s="59"/>
      <c r="I21" s="59"/>
      <c r="J21" s="59"/>
    </row>
    <row r="22" spans="1:11">
      <c r="E22" t="s">
        <v>17</v>
      </c>
      <c r="F22" s="59"/>
      <c r="G22" s="59"/>
      <c r="H22" s="59"/>
      <c r="I22" s="59"/>
      <c r="J22" s="59"/>
    </row>
    <row r="25" spans="1:11">
      <c r="B25" s="91" t="s">
        <v>157</v>
      </c>
    </row>
    <row r="26" spans="1:11">
      <c r="B26" t="s">
        <v>158</v>
      </c>
    </row>
    <row r="27" spans="1:11">
      <c r="B27" t="s">
        <v>159</v>
      </c>
    </row>
    <row r="28" spans="1:11">
      <c r="B28" s="105" t="s">
        <v>160</v>
      </c>
      <c r="C28" s="105"/>
      <c r="D28" s="105"/>
    </row>
    <row r="29" spans="1:11">
      <c r="B29" s="116" t="s">
        <v>161</v>
      </c>
      <c r="C29" s="116"/>
      <c r="D29" s="116"/>
      <c r="E29" s="116"/>
      <c r="F29" s="116"/>
      <c r="G29" s="116"/>
      <c r="H29" s="116"/>
      <c r="I29" s="116"/>
      <c r="J29" s="116"/>
      <c r="K29" s="116"/>
    </row>
    <row r="30" spans="1:11">
      <c r="B30" t="s">
        <v>162</v>
      </c>
    </row>
    <row r="31" spans="1:11">
      <c r="B31" t="s">
        <v>163</v>
      </c>
    </row>
    <row r="32" spans="1:11">
      <c r="B32" t="s">
        <v>164</v>
      </c>
    </row>
    <row r="33" spans="1:11">
      <c r="B33" t="s">
        <v>165</v>
      </c>
    </row>
    <row r="34" spans="1:11">
      <c r="B34" t="s">
        <v>166</v>
      </c>
    </row>
    <row r="35" spans="1:11">
      <c r="B35" t="s">
        <v>167</v>
      </c>
    </row>
    <row r="36" spans="1:11">
      <c r="B36" t="s">
        <v>168</v>
      </c>
    </row>
    <row r="39" spans="1:11" ht="15.75">
      <c r="A39" s="20"/>
      <c r="B39" s="28" t="s">
        <v>27</v>
      </c>
      <c r="C39" s="28"/>
      <c r="D39" s="28"/>
      <c r="E39" s="28"/>
      <c r="F39" s="28"/>
      <c r="G39" s="28"/>
      <c r="H39" s="28"/>
      <c r="I39" s="28"/>
      <c r="J39" s="28"/>
      <c r="K39" s="28"/>
    </row>
    <row r="40" spans="1:11">
      <c r="A40" s="21"/>
      <c r="B40" s="22"/>
      <c r="C40" s="21"/>
      <c r="D40" s="21"/>
      <c r="E40" s="21"/>
      <c r="F40" s="21"/>
      <c r="G40" s="23"/>
      <c r="H40" s="29" t="s">
        <v>28</v>
      </c>
      <c r="I40" s="29"/>
      <c r="J40" s="29"/>
    </row>
  </sheetData>
  <mergeCells count="83">
    <mergeCell ref="H40:J40"/>
    <mergeCell ref="G19:G20"/>
    <mergeCell ref="H19:H20"/>
    <mergeCell ref="I19:I20"/>
    <mergeCell ref="J19:J20"/>
    <mergeCell ref="B29:K29"/>
    <mergeCell ref="B39:K39"/>
    <mergeCell ref="G17:G18"/>
    <mergeCell ref="H17:H18"/>
    <mergeCell ref="I17:I18"/>
    <mergeCell ref="J17:J18"/>
    <mergeCell ref="A19:A20"/>
    <mergeCell ref="B19:B20"/>
    <mergeCell ref="C19:C20"/>
    <mergeCell ref="D19:D20"/>
    <mergeCell ref="E19:E20"/>
    <mergeCell ref="F19:F20"/>
    <mergeCell ref="G15:G16"/>
    <mergeCell ref="H15:H16"/>
    <mergeCell ref="I15:I16"/>
    <mergeCell ref="J15:J16"/>
    <mergeCell ref="A17:A18"/>
    <mergeCell ref="B17:B18"/>
    <mergeCell ref="C17:C18"/>
    <mergeCell ref="D17:D18"/>
    <mergeCell ref="E17:E18"/>
    <mergeCell ref="F17:F18"/>
    <mergeCell ref="G13:G14"/>
    <mergeCell ref="H13:H14"/>
    <mergeCell ref="I13:I14"/>
    <mergeCell ref="J13:J14"/>
    <mergeCell ref="A15:A16"/>
    <mergeCell ref="B15:B16"/>
    <mergeCell ref="C15:C16"/>
    <mergeCell ref="D15:D16"/>
    <mergeCell ref="E15:E16"/>
    <mergeCell ref="F15:F16"/>
    <mergeCell ref="G11:G12"/>
    <mergeCell ref="H11:H12"/>
    <mergeCell ref="I11:I12"/>
    <mergeCell ref="J11:J12"/>
    <mergeCell ref="A13:A14"/>
    <mergeCell ref="B13:B14"/>
    <mergeCell ref="C13:C14"/>
    <mergeCell ref="D13:D14"/>
    <mergeCell ref="E13:E14"/>
    <mergeCell ref="F13:F14"/>
    <mergeCell ref="G9:G10"/>
    <mergeCell ref="H9:H10"/>
    <mergeCell ref="I9:I10"/>
    <mergeCell ref="J9:J10"/>
    <mergeCell ref="A11:A12"/>
    <mergeCell ref="B11:B12"/>
    <mergeCell ref="C11:C12"/>
    <mergeCell ref="D11:D12"/>
    <mergeCell ref="E11:E12"/>
    <mergeCell ref="F11:F12"/>
    <mergeCell ref="G7:G8"/>
    <mergeCell ref="H7:H8"/>
    <mergeCell ref="I7:I8"/>
    <mergeCell ref="J7:J8"/>
    <mergeCell ref="A9:A10"/>
    <mergeCell ref="B9:B10"/>
    <mergeCell ref="C9:C10"/>
    <mergeCell ref="D9:D10"/>
    <mergeCell ref="E9:E10"/>
    <mergeCell ref="F9:F10"/>
    <mergeCell ref="G5:G6"/>
    <mergeCell ref="H5:H6"/>
    <mergeCell ref="I5:I6"/>
    <mergeCell ref="J5:J6"/>
    <mergeCell ref="A7:A8"/>
    <mergeCell ref="B7:B8"/>
    <mergeCell ref="C7:C8"/>
    <mergeCell ref="D7:D8"/>
    <mergeCell ref="E7:E8"/>
    <mergeCell ref="F7:F8"/>
    <mergeCell ref="A5:A6"/>
    <mergeCell ref="B5:B6"/>
    <mergeCell ref="C5:C6"/>
    <mergeCell ref="D5:D6"/>
    <mergeCell ref="E5:E6"/>
    <mergeCell ref="F5:F6"/>
  </mergeCells>
  <pageMargins left="0.70000000000000007" right="0.70000000000000007" top="0.75" bottom="0.75" header="0.30000000000000004" footer="0.3000000000000000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workbookViewId="0"/>
  </sheetViews>
  <sheetFormatPr defaultRowHeight="14.25"/>
  <cols>
    <col min="1" max="1" width="4.125" customWidth="1"/>
    <col min="2" max="2" width="38.25" customWidth="1"/>
    <col min="3" max="3" width="9" customWidth="1"/>
    <col min="4" max="4" width="6.75" customWidth="1"/>
    <col min="5" max="5" width="9" customWidth="1"/>
  </cols>
  <sheetData>
    <row r="1" spans="1:11">
      <c r="B1" t="s">
        <v>29</v>
      </c>
    </row>
    <row r="3" spans="1:11" ht="15" thickBot="1">
      <c r="A3" s="134" t="s">
        <v>169</v>
      </c>
      <c r="B3" s="134"/>
      <c r="C3" s="134"/>
      <c r="D3" s="134"/>
      <c r="E3" s="134"/>
      <c r="F3" s="134"/>
      <c r="G3" s="134"/>
      <c r="H3" s="134"/>
      <c r="I3" s="134"/>
      <c r="J3" s="134"/>
      <c r="K3" s="117"/>
    </row>
    <row r="4" spans="1:11" ht="38.25">
      <c r="A4" s="118" t="s">
        <v>3</v>
      </c>
      <c r="B4" s="119" t="s">
        <v>32</v>
      </c>
      <c r="C4" s="119" t="s">
        <v>5</v>
      </c>
      <c r="D4" s="119" t="s">
        <v>170</v>
      </c>
      <c r="E4" s="119" t="s">
        <v>7</v>
      </c>
      <c r="F4" s="119" t="s">
        <v>8</v>
      </c>
      <c r="G4" s="119" t="s">
        <v>9</v>
      </c>
      <c r="H4" s="119" t="s">
        <v>10</v>
      </c>
      <c r="I4" s="119" t="s">
        <v>11</v>
      </c>
      <c r="J4" s="120" t="s">
        <v>12</v>
      </c>
      <c r="K4" s="117"/>
    </row>
    <row r="5" spans="1:11">
      <c r="A5" s="121">
        <v>1</v>
      </c>
      <c r="B5" s="121" t="s">
        <v>171</v>
      </c>
      <c r="C5" s="121" t="s">
        <v>172</v>
      </c>
      <c r="D5" s="121">
        <v>450</v>
      </c>
      <c r="E5" s="121"/>
      <c r="F5" s="122"/>
      <c r="G5" s="123"/>
      <c r="H5" s="122"/>
      <c r="I5" s="121"/>
      <c r="J5" s="121"/>
      <c r="K5" s="117"/>
    </row>
    <row r="6" spans="1:11">
      <c r="A6" s="121">
        <v>2</v>
      </c>
      <c r="B6" s="121" t="s">
        <v>173</v>
      </c>
      <c r="C6" s="121" t="s">
        <v>172</v>
      </c>
      <c r="D6" s="121">
        <v>550</v>
      </c>
      <c r="E6" s="121"/>
      <c r="F6" s="122"/>
      <c r="G6" s="123"/>
      <c r="H6" s="122"/>
      <c r="I6" s="121"/>
      <c r="J6" s="121"/>
      <c r="K6" s="117"/>
    </row>
    <row r="7" spans="1:11">
      <c r="A7" s="121">
        <v>3</v>
      </c>
      <c r="B7" s="121" t="s">
        <v>174</v>
      </c>
      <c r="C7" s="121" t="s">
        <v>172</v>
      </c>
      <c r="D7" s="121">
        <v>500</v>
      </c>
      <c r="E7" s="121"/>
      <c r="F7" s="122"/>
      <c r="G7" s="123"/>
      <c r="H7" s="122"/>
      <c r="I7" s="121"/>
      <c r="J7" s="121"/>
      <c r="K7" s="117"/>
    </row>
    <row r="8" spans="1:11">
      <c r="A8" s="121">
        <v>4</v>
      </c>
      <c r="B8" s="121" t="s">
        <v>175</v>
      </c>
      <c r="C8" s="121" t="s">
        <v>172</v>
      </c>
      <c r="D8" s="121">
        <v>250</v>
      </c>
      <c r="E8" s="121"/>
      <c r="F8" s="122"/>
      <c r="G8" s="123"/>
      <c r="H8" s="122"/>
      <c r="I8" s="121"/>
      <c r="J8" s="121"/>
      <c r="K8" s="117"/>
    </row>
    <row r="9" spans="1:11">
      <c r="A9" s="121">
        <v>5</v>
      </c>
      <c r="B9" s="124" t="s">
        <v>176</v>
      </c>
      <c r="C9" s="121" t="s">
        <v>172</v>
      </c>
      <c r="D9" s="125">
        <v>30</v>
      </c>
      <c r="E9" s="121"/>
      <c r="F9" s="122"/>
      <c r="G9" s="123"/>
      <c r="H9" s="122"/>
      <c r="I9" s="121"/>
      <c r="J9" s="121"/>
      <c r="K9" s="117"/>
    </row>
    <row r="10" spans="1:11">
      <c r="A10" s="121">
        <v>6</v>
      </c>
      <c r="B10" s="121" t="s">
        <v>177</v>
      </c>
      <c r="C10" s="121" t="s">
        <v>172</v>
      </c>
      <c r="D10" s="121">
        <v>60</v>
      </c>
      <c r="E10" s="121"/>
      <c r="F10" s="122"/>
      <c r="G10" s="126"/>
      <c r="H10" s="122"/>
      <c r="I10" s="121"/>
      <c r="J10" s="121"/>
      <c r="K10" s="117"/>
    </row>
    <row r="11" spans="1:11">
      <c r="A11" s="121">
        <v>7</v>
      </c>
      <c r="B11" s="121" t="s">
        <v>178</v>
      </c>
      <c r="C11" s="121" t="s">
        <v>172</v>
      </c>
      <c r="D11" s="121">
        <v>30</v>
      </c>
      <c r="E11" s="121"/>
      <c r="F11" s="122"/>
      <c r="G11" s="123"/>
      <c r="H11" s="122"/>
      <c r="I11" s="121"/>
      <c r="J11" s="121"/>
      <c r="K11" s="117"/>
    </row>
    <row r="12" spans="1:11">
      <c r="A12" s="121">
        <v>8</v>
      </c>
      <c r="B12" s="121" t="s">
        <v>179</v>
      </c>
      <c r="C12" s="121" t="s">
        <v>172</v>
      </c>
      <c r="D12" s="121">
        <v>80</v>
      </c>
      <c r="E12" s="121"/>
      <c r="F12" s="122"/>
      <c r="G12" s="123"/>
      <c r="H12" s="122"/>
      <c r="I12" s="121"/>
      <c r="J12" s="121"/>
      <c r="K12" s="117"/>
    </row>
    <row r="13" spans="1:11">
      <c r="A13" s="121">
        <v>9</v>
      </c>
      <c r="B13" s="121" t="s">
        <v>180</v>
      </c>
      <c r="C13" s="121" t="s">
        <v>172</v>
      </c>
      <c r="D13" s="121">
        <v>150</v>
      </c>
      <c r="E13" s="121"/>
      <c r="F13" s="122"/>
      <c r="G13" s="123"/>
      <c r="H13" s="122"/>
      <c r="I13" s="121"/>
      <c r="J13" s="121"/>
      <c r="K13" s="117"/>
    </row>
    <row r="14" spans="1:11">
      <c r="A14" s="121">
        <v>10</v>
      </c>
      <c r="B14" s="121" t="s">
        <v>181</v>
      </c>
      <c r="C14" s="121" t="s">
        <v>172</v>
      </c>
      <c r="D14" s="121">
        <v>130</v>
      </c>
      <c r="E14" s="121"/>
      <c r="F14" s="122"/>
      <c r="G14" s="123"/>
      <c r="H14" s="122"/>
      <c r="I14" s="121"/>
      <c r="J14" s="121"/>
      <c r="K14" s="117"/>
    </row>
    <row r="15" spans="1:11">
      <c r="A15" s="121">
        <v>11</v>
      </c>
      <c r="B15" s="121" t="s">
        <v>182</v>
      </c>
      <c r="C15" s="121" t="s">
        <v>172</v>
      </c>
      <c r="D15" s="121">
        <v>130</v>
      </c>
      <c r="E15" s="121"/>
      <c r="F15" s="122"/>
      <c r="G15" s="123"/>
      <c r="H15" s="122"/>
      <c r="I15" s="121"/>
      <c r="J15" s="121"/>
      <c r="K15" s="117"/>
    </row>
    <row r="16" spans="1:11">
      <c r="A16" s="121">
        <v>12</v>
      </c>
      <c r="B16" s="121" t="s">
        <v>183</v>
      </c>
      <c r="C16" s="121" t="s">
        <v>172</v>
      </c>
      <c r="D16" s="121">
        <v>100</v>
      </c>
      <c r="E16" s="121"/>
      <c r="F16" s="122"/>
      <c r="G16" s="123"/>
      <c r="H16" s="122"/>
      <c r="I16" s="121"/>
      <c r="J16" s="121"/>
      <c r="K16" s="117"/>
    </row>
    <row r="17" spans="1:11">
      <c r="A17" s="121">
        <v>13</v>
      </c>
      <c r="B17" s="121" t="s">
        <v>184</v>
      </c>
      <c r="C17" s="121" t="s">
        <v>172</v>
      </c>
      <c r="D17" s="121">
        <v>50</v>
      </c>
      <c r="E17" s="121"/>
      <c r="F17" s="122"/>
      <c r="G17" s="123"/>
      <c r="H17" s="122"/>
      <c r="I17" s="121"/>
      <c r="J17" s="121"/>
      <c r="K17" s="117"/>
    </row>
    <row r="18" spans="1:11">
      <c r="A18" s="121">
        <v>14</v>
      </c>
      <c r="B18" s="121" t="s">
        <v>185</v>
      </c>
      <c r="C18" s="121" t="s">
        <v>172</v>
      </c>
      <c r="D18" s="121">
        <v>35</v>
      </c>
      <c r="E18" s="121"/>
      <c r="F18" s="122"/>
      <c r="G18" s="123"/>
      <c r="H18" s="122"/>
      <c r="I18" s="121"/>
      <c r="J18" s="121"/>
    </row>
    <row r="19" spans="1:11">
      <c r="A19" s="121">
        <v>15</v>
      </c>
      <c r="B19" s="121" t="s">
        <v>186</v>
      </c>
      <c r="C19" s="121" t="s">
        <v>172</v>
      </c>
      <c r="D19" s="121">
        <v>30</v>
      </c>
      <c r="E19" s="121"/>
      <c r="F19" s="122"/>
      <c r="G19" s="123"/>
      <c r="H19" s="122"/>
      <c r="I19" s="121"/>
      <c r="J19" s="121"/>
    </row>
    <row r="20" spans="1:11">
      <c r="A20" s="121">
        <v>16</v>
      </c>
      <c r="B20" s="121" t="s">
        <v>187</v>
      </c>
      <c r="C20" s="121" t="s">
        <v>188</v>
      </c>
      <c r="D20" s="121">
        <v>90</v>
      </c>
      <c r="E20" s="121"/>
      <c r="F20" s="122"/>
      <c r="G20" s="123"/>
      <c r="H20" s="122"/>
      <c r="I20" s="121"/>
      <c r="J20" s="121"/>
    </row>
    <row r="21" spans="1:11">
      <c r="A21" s="121">
        <v>17</v>
      </c>
      <c r="B21" s="121" t="s">
        <v>189</v>
      </c>
      <c r="C21" s="121" t="s">
        <v>188</v>
      </c>
      <c r="D21" s="121">
        <v>100</v>
      </c>
      <c r="E21" s="121"/>
      <c r="F21" s="122"/>
      <c r="G21" s="123"/>
      <c r="H21" s="122"/>
      <c r="I21" s="121"/>
      <c r="J21" s="121"/>
    </row>
    <row r="22" spans="1:11">
      <c r="A22" s="121">
        <v>18</v>
      </c>
      <c r="B22" s="121" t="s">
        <v>190</v>
      </c>
      <c r="C22" s="121" t="s">
        <v>188</v>
      </c>
      <c r="D22" s="121">
        <v>8</v>
      </c>
      <c r="E22" s="121"/>
      <c r="F22" s="122"/>
      <c r="G22" s="123"/>
      <c r="H22" s="122"/>
      <c r="I22" s="121"/>
      <c r="J22" s="121"/>
    </row>
    <row r="23" spans="1:11">
      <c r="A23" s="121">
        <v>19</v>
      </c>
      <c r="B23" s="121" t="s">
        <v>191</v>
      </c>
      <c r="C23" s="121" t="s">
        <v>188</v>
      </c>
      <c r="D23" s="121">
        <v>8</v>
      </c>
      <c r="E23" s="121"/>
      <c r="F23" s="122"/>
      <c r="G23" s="123"/>
      <c r="H23" s="122"/>
      <c r="I23" s="121"/>
      <c r="J23" s="121"/>
    </row>
    <row r="24" spans="1:11">
      <c r="A24" s="121">
        <v>20</v>
      </c>
      <c r="B24" s="121" t="s">
        <v>192</v>
      </c>
      <c r="C24" s="121" t="s">
        <v>193</v>
      </c>
      <c r="D24" s="121">
        <v>30</v>
      </c>
      <c r="E24" s="121"/>
      <c r="F24" s="122"/>
      <c r="G24" s="123"/>
      <c r="H24" s="122"/>
      <c r="I24" s="121"/>
      <c r="J24" s="121"/>
    </row>
    <row r="25" spans="1:11">
      <c r="A25" s="121">
        <v>21</v>
      </c>
      <c r="B25" s="121" t="s">
        <v>194</v>
      </c>
      <c r="C25" s="121" t="s">
        <v>193</v>
      </c>
      <c r="D25" s="121">
        <v>30</v>
      </c>
      <c r="E25" s="121"/>
      <c r="F25" s="122"/>
      <c r="G25" s="123"/>
      <c r="H25" s="122"/>
      <c r="I25" s="121"/>
      <c r="J25" s="121"/>
    </row>
    <row r="26" spans="1:11">
      <c r="A26" s="121">
        <v>22</v>
      </c>
      <c r="B26" s="121" t="s">
        <v>195</v>
      </c>
      <c r="C26" s="121" t="s">
        <v>193</v>
      </c>
      <c r="D26" s="121">
        <v>30</v>
      </c>
      <c r="E26" s="121"/>
      <c r="F26" s="122"/>
      <c r="G26" s="123"/>
      <c r="H26" s="122"/>
      <c r="I26" s="121"/>
      <c r="J26" s="121"/>
    </row>
    <row r="27" spans="1:11">
      <c r="A27" s="121">
        <v>23</v>
      </c>
      <c r="B27" s="121" t="s">
        <v>196</v>
      </c>
      <c r="C27" s="121" t="s">
        <v>172</v>
      </c>
      <c r="D27" s="121">
        <v>30</v>
      </c>
      <c r="E27" s="121"/>
      <c r="F27" s="122"/>
      <c r="G27" s="123"/>
      <c r="H27" s="122"/>
      <c r="I27" s="121"/>
      <c r="J27" s="121"/>
    </row>
    <row r="28" spans="1:11">
      <c r="A28" s="121">
        <v>24</v>
      </c>
      <c r="B28" s="121" t="s">
        <v>197</v>
      </c>
      <c r="C28" s="121" t="s">
        <v>172</v>
      </c>
      <c r="D28" s="121">
        <v>30</v>
      </c>
      <c r="E28" s="121"/>
      <c r="F28" s="122"/>
      <c r="G28" s="123"/>
      <c r="H28" s="122"/>
      <c r="I28" s="121"/>
      <c r="J28" s="121"/>
    </row>
    <row r="29" spans="1:11">
      <c r="A29" s="121">
        <v>25</v>
      </c>
      <c r="B29" s="121" t="s">
        <v>198</v>
      </c>
      <c r="C29" s="121" t="s">
        <v>172</v>
      </c>
      <c r="D29" s="121">
        <v>30</v>
      </c>
      <c r="E29" s="121"/>
      <c r="F29" s="122"/>
      <c r="G29" s="123"/>
      <c r="H29" s="122"/>
      <c r="I29" s="121"/>
      <c r="J29" s="121"/>
    </row>
    <row r="30" spans="1:11">
      <c r="A30" s="121">
        <v>26</v>
      </c>
      <c r="B30" s="121" t="s">
        <v>199</v>
      </c>
      <c r="C30" s="121" t="s">
        <v>172</v>
      </c>
      <c r="D30" s="121">
        <v>30</v>
      </c>
      <c r="E30" s="121"/>
      <c r="F30" s="122"/>
      <c r="G30" s="123"/>
      <c r="H30" s="122"/>
      <c r="I30" s="121"/>
      <c r="J30" s="121"/>
    </row>
    <row r="31" spans="1:11">
      <c r="A31" s="121">
        <v>27</v>
      </c>
      <c r="B31" s="121" t="s">
        <v>200</v>
      </c>
      <c r="C31" s="121" t="s">
        <v>172</v>
      </c>
      <c r="D31" s="121">
        <v>30</v>
      </c>
      <c r="E31" s="121"/>
      <c r="F31" s="122"/>
      <c r="G31" s="123"/>
      <c r="H31" s="122"/>
      <c r="I31" s="121"/>
      <c r="J31" s="121"/>
    </row>
    <row r="32" spans="1:11">
      <c r="A32" s="121">
        <v>28</v>
      </c>
      <c r="B32" s="121" t="s">
        <v>201</v>
      </c>
      <c r="C32" s="121" t="s">
        <v>172</v>
      </c>
      <c r="D32" s="121">
        <v>30</v>
      </c>
      <c r="E32" s="121"/>
      <c r="F32" s="122"/>
      <c r="G32" s="123"/>
      <c r="H32" s="122"/>
      <c r="I32" s="121"/>
      <c r="J32" s="121"/>
    </row>
    <row r="33" spans="1:11">
      <c r="A33" s="121">
        <v>29</v>
      </c>
      <c r="B33" s="121" t="s">
        <v>202</v>
      </c>
      <c r="C33" s="121" t="s">
        <v>172</v>
      </c>
      <c r="D33" s="121">
        <v>30</v>
      </c>
      <c r="E33" s="121"/>
      <c r="F33" s="122"/>
      <c r="G33" s="123"/>
      <c r="H33" s="122"/>
      <c r="I33" s="121"/>
      <c r="J33" s="121"/>
    </row>
    <row r="34" spans="1:11">
      <c r="A34" s="121">
        <v>30</v>
      </c>
      <c r="B34" s="121" t="s">
        <v>203</v>
      </c>
      <c r="C34" s="121" t="s">
        <v>172</v>
      </c>
      <c r="D34" s="121">
        <v>20</v>
      </c>
      <c r="E34" s="121"/>
      <c r="F34" s="122"/>
      <c r="G34" s="123"/>
      <c r="H34" s="122"/>
      <c r="I34" s="121"/>
      <c r="J34" s="121"/>
    </row>
    <row r="35" spans="1:11">
      <c r="A35" s="121">
        <v>31</v>
      </c>
      <c r="B35" s="124" t="s">
        <v>204</v>
      </c>
      <c r="C35" s="121" t="s">
        <v>193</v>
      </c>
      <c r="D35" s="125">
        <v>120</v>
      </c>
      <c r="E35" s="121"/>
      <c r="F35" s="122"/>
      <c r="G35" s="123"/>
      <c r="H35" s="122"/>
      <c r="I35" s="121"/>
      <c r="J35" s="121"/>
    </row>
    <row r="36" spans="1:11">
      <c r="A36" s="121">
        <v>32</v>
      </c>
      <c r="B36" s="124" t="s">
        <v>205</v>
      </c>
      <c r="C36" s="121" t="s">
        <v>172</v>
      </c>
      <c r="D36" s="125">
        <v>150</v>
      </c>
      <c r="E36" s="127"/>
      <c r="F36" s="121"/>
      <c r="G36" s="128"/>
      <c r="H36" s="122"/>
      <c r="I36" s="121"/>
      <c r="J36" s="121"/>
    </row>
    <row r="37" spans="1:11">
      <c r="A37" s="121">
        <v>33</v>
      </c>
      <c r="B37" s="124" t="s">
        <v>206</v>
      </c>
      <c r="C37" s="121" t="s">
        <v>172</v>
      </c>
      <c r="D37" s="125">
        <v>90</v>
      </c>
      <c r="E37" s="125"/>
      <c r="F37" s="121"/>
      <c r="G37" s="123"/>
      <c r="H37" s="129"/>
      <c r="I37" s="129"/>
      <c r="J37" s="129"/>
    </row>
    <row r="38" spans="1:11">
      <c r="A38" s="121">
        <v>34</v>
      </c>
      <c r="B38" s="121" t="s">
        <v>207</v>
      </c>
      <c r="C38" s="121" t="s">
        <v>172</v>
      </c>
      <c r="D38" s="121">
        <v>90</v>
      </c>
      <c r="E38" s="121"/>
      <c r="F38" s="121"/>
      <c r="G38" s="123"/>
      <c r="H38" s="121"/>
      <c r="I38" s="121"/>
      <c r="J38" s="121"/>
    </row>
    <row r="39" spans="1:11">
      <c r="A39" s="121">
        <v>35</v>
      </c>
      <c r="B39" s="121" t="s">
        <v>208</v>
      </c>
      <c r="C39" s="121" t="s">
        <v>188</v>
      </c>
      <c r="D39" s="121">
        <v>60</v>
      </c>
      <c r="E39" s="121"/>
      <c r="F39" s="121"/>
      <c r="G39" s="123"/>
      <c r="H39" s="121"/>
      <c r="I39" s="121"/>
      <c r="J39" s="121"/>
    </row>
    <row r="40" spans="1:11">
      <c r="A40" s="121">
        <v>36</v>
      </c>
      <c r="B40" s="121" t="s">
        <v>209</v>
      </c>
      <c r="C40" s="121" t="s">
        <v>172</v>
      </c>
      <c r="D40" s="121">
        <v>60</v>
      </c>
      <c r="E40" s="121"/>
      <c r="F40" s="121"/>
      <c r="G40" s="123"/>
      <c r="H40" s="121"/>
      <c r="I40" s="121"/>
      <c r="J40" s="121"/>
    </row>
    <row r="41" spans="1:11">
      <c r="A41" s="121">
        <v>37</v>
      </c>
      <c r="B41" s="121" t="s">
        <v>210</v>
      </c>
      <c r="C41" s="121" t="s">
        <v>172</v>
      </c>
      <c r="D41" s="121">
        <v>30</v>
      </c>
      <c r="E41" s="121"/>
      <c r="F41" s="121"/>
      <c r="G41" s="130"/>
      <c r="H41" s="121"/>
      <c r="I41" s="121"/>
      <c r="J41" s="121"/>
    </row>
    <row r="42" spans="1:11">
      <c r="A42" s="117"/>
      <c r="B42" s="117"/>
      <c r="C42" s="117"/>
      <c r="D42" s="117"/>
      <c r="E42" s="121" t="s">
        <v>17</v>
      </c>
      <c r="F42" s="121"/>
      <c r="G42" s="130"/>
      <c r="H42" s="121"/>
      <c r="I42" s="121"/>
      <c r="J42" s="121"/>
    </row>
    <row r="43" spans="1:11">
      <c r="A43" s="117"/>
      <c r="B43" s="117"/>
      <c r="C43" s="117"/>
      <c r="D43" s="117"/>
      <c r="E43" s="117"/>
      <c r="F43" s="117"/>
      <c r="G43" s="131"/>
      <c r="H43" s="117"/>
      <c r="I43" s="117"/>
      <c r="J43" s="117"/>
    </row>
    <row r="45" spans="1:11">
      <c r="A45" s="117"/>
      <c r="B45" s="135" t="s">
        <v>211</v>
      </c>
      <c r="C45" s="135"/>
      <c r="D45" s="117"/>
      <c r="E45" s="117"/>
      <c r="F45" s="117"/>
      <c r="G45" s="117"/>
      <c r="H45" s="117"/>
      <c r="I45" s="117"/>
      <c r="J45" s="117"/>
    </row>
    <row r="46" spans="1:11" ht="27.75" customHeight="1">
      <c r="A46" s="117"/>
      <c r="B46" s="136" t="s">
        <v>212</v>
      </c>
      <c r="C46" s="136"/>
      <c r="D46" s="136"/>
      <c r="E46" s="136"/>
      <c r="F46" s="136"/>
      <c r="G46" s="136"/>
      <c r="H46" s="136"/>
      <c r="I46" s="136"/>
      <c r="J46" s="136"/>
    </row>
    <row r="47" spans="1:11">
      <c r="A47" s="117"/>
      <c r="B47" s="137" t="s">
        <v>213</v>
      </c>
      <c r="C47" s="137"/>
      <c r="D47" s="117"/>
      <c r="E47" s="117"/>
      <c r="F47" s="117"/>
      <c r="G47" s="117"/>
      <c r="H47" s="117"/>
      <c r="I47" s="117"/>
      <c r="J47" s="117"/>
    </row>
    <row r="48" spans="1:11">
      <c r="A48" s="117"/>
      <c r="B48" s="138" t="s">
        <v>214</v>
      </c>
      <c r="C48" s="138"/>
      <c r="D48" s="132"/>
      <c r="E48" s="132"/>
      <c r="F48" s="132"/>
      <c r="G48" s="132"/>
      <c r="H48" s="132"/>
      <c r="I48" s="132"/>
      <c r="J48" s="132"/>
      <c r="K48" s="117"/>
    </row>
    <row r="49" spans="1:11">
      <c r="A49" s="117"/>
      <c r="B49" s="138" t="s">
        <v>215</v>
      </c>
      <c r="C49" s="138"/>
      <c r="D49" s="117"/>
      <c r="E49" s="117"/>
      <c r="F49" s="117"/>
      <c r="G49" s="117"/>
      <c r="H49" s="117"/>
      <c r="I49" s="117"/>
      <c r="J49" s="117"/>
      <c r="K49" s="117"/>
    </row>
    <row r="50" spans="1:11">
      <c r="A50" s="117"/>
      <c r="B50" s="138" t="s">
        <v>216</v>
      </c>
      <c r="C50" s="138"/>
      <c r="D50" s="117"/>
      <c r="E50" s="117"/>
      <c r="F50" s="117"/>
      <c r="G50" s="117"/>
      <c r="H50" s="117"/>
      <c r="I50" s="117"/>
      <c r="J50" s="117"/>
      <c r="K50" s="117"/>
    </row>
    <row r="51" spans="1:11">
      <c r="A51" s="117"/>
      <c r="B51" s="117" t="s">
        <v>217</v>
      </c>
      <c r="C51" s="117"/>
      <c r="D51" s="117"/>
      <c r="E51" s="117"/>
      <c r="F51" s="117"/>
      <c r="G51" s="117"/>
      <c r="H51" s="117"/>
      <c r="I51" s="117"/>
      <c r="J51" s="117"/>
      <c r="K51" s="117"/>
    </row>
    <row r="52" spans="1:11">
      <c r="A52" s="117"/>
      <c r="B52" s="138" t="s">
        <v>218</v>
      </c>
      <c r="C52" s="138"/>
      <c r="D52" s="138"/>
      <c r="E52" s="117"/>
      <c r="F52" s="117"/>
      <c r="G52" s="117"/>
      <c r="H52" s="117"/>
      <c r="I52" s="117"/>
      <c r="J52" s="117"/>
      <c r="K52" s="117"/>
    </row>
    <row r="53" spans="1:11">
      <c r="A53" s="117"/>
      <c r="B53" s="138" t="s">
        <v>219</v>
      </c>
      <c r="C53" s="138"/>
      <c r="D53" s="138"/>
      <c r="E53" s="117"/>
      <c r="F53" s="117"/>
      <c r="G53" s="117"/>
      <c r="H53" s="117"/>
      <c r="I53" s="117"/>
      <c r="J53" s="117"/>
      <c r="K53" s="117"/>
    </row>
    <row r="54" spans="1:11">
      <c r="A54" s="117"/>
      <c r="B54" s="117" t="s">
        <v>220</v>
      </c>
      <c r="C54" s="117"/>
      <c r="D54" s="117"/>
      <c r="E54" s="117"/>
      <c r="F54" s="117"/>
      <c r="G54" s="117"/>
      <c r="H54" s="117"/>
      <c r="I54" s="117"/>
      <c r="J54" s="117"/>
      <c r="K54" s="117"/>
    </row>
    <row r="55" spans="1:11">
      <c r="A55" s="117"/>
      <c r="B55" s="117" t="s">
        <v>221</v>
      </c>
      <c r="C55" s="117"/>
      <c r="D55" s="117"/>
      <c r="E55" s="117"/>
      <c r="F55" s="117"/>
      <c r="G55" s="117"/>
      <c r="H55" s="117"/>
      <c r="I55" s="117"/>
      <c r="J55" s="117"/>
      <c r="K55" s="117"/>
    </row>
    <row r="56" spans="1:11">
      <c r="A56" s="117"/>
      <c r="B56" s="117" t="s">
        <v>222</v>
      </c>
      <c r="C56" s="117"/>
      <c r="D56" s="117"/>
      <c r="E56" s="117"/>
      <c r="F56" s="117"/>
      <c r="G56" s="117"/>
      <c r="H56" s="117"/>
      <c r="I56" s="117"/>
      <c r="J56" s="117"/>
      <c r="K56" s="117"/>
    </row>
    <row r="57" spans="1:11">
      <c r="A57" s="133"/>
      <c r="B57" s="117" t="s">
        <v>223</v>
      </c>
      <c r="C57" s="117"/>
      <c r="D57" s="117"/>
      <c r="E57" s="117"/>
      <c r="F57" s="117"/>
      <c r="G57" s="117"/>
      <c r="H57" s="117"/>
      <c r="I57" s="117"/>
      <c r="J57" s="117"/>
      <c r="K57" s="117"/>
    </row>
    <row r="59" spans="1:11">
      <c r="B59" t="s">
        <v>224</v>
      </c>
    </row>
    <row r="60" spans="1:11">
      <c r="H60" t="s">
        <v>225</v>
      </c>
    </row>
  </sheetData>
  <mergeCells count="9">
    <mergeCell ref="B50:C50"/>
    <mergeCell ref="B52:D52"/>
    <mergeCell ref="B53:D53"/>
    <mergeCell ref="A3:J3"/>
    <mergeCell ref="B45:C45"/>
    <mergeCell ref="B46:J46"/>
    <mergeCell ref="B47:C47"/>
    <mergeCell ref="B48:C48"/>
    <mergeCell ref="B49:C49"/>
  </mergeCells>
  <pageMargins left="0.70000000000000007" right="0.70000000000000007" top="0.75" bottom="0.75" header="0.30000000000000004" footer="0.3000000000000000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"/>
  <sheetViews>
    <sheetView workbookViewId="0"/>
  </sheetViews>
  <sheetFormatPr defaultRowHeight="14.25"/>
  <cols>
    <col min="1" max="1" width="4.125" customWidth="1"/>
    <col min="2" max="2" width="31.875" customWidth="1"/>
    <col min="3" max="3" width="9.875" customWidth="1"/>
    <col min="4" max="4" width="9" customWidth="1"/>
    <col min="5" max="5" width="10.75" customWidth="1"/>
    <col min="6" max="7" width="9" customWidth="1"/>
    <col min="8" max="8" width="10.875" customWidth="1"/>
    <col min="9" max="9" width="9" customWidth="1"/>
    <col min="10" max="10" width="9.75" customWidth="1"/>
    <col min="11" max="11" width="9" customWidth="1"/>
  </cols>
  <sheetData>
    <row r="1" spans="1:10">
      <c r="B1" t="s">
        <v>138</v>
      </c>
    </row>
    <row r="3" spans="1:10">
      <c r="A3" s="139" t="s">
        <v>226</v>
      </c>
      <c r="B3" s="139"/>
      <c r="C3" s="139"/>
      <c r="D3" s="139"/>
      <c r="E3" s="140"/>
      <c r="F3" s="140"/>
      <c r="G3" s="140"/>
      <c r="H3" s="140"/>
      <c r="I3" s="140"/>
      <c r="J3" s="140"/>
    </row>
    <row r="4" spans="1:10" ht="38.25">
      <c r="A4" s="141" t="s">
        <v>3</v>
      </c>
      <c r="B4" s="141" t="s">
        <v>32</v>
      </c>
      <c r="C4" s="141" t="s">
        <v>5</v>
      </c>
      <c r="D4" s="141" t="s">
        <v>145</v>
      </c>
      <c r="E4" s="141" t="s">
        <v>7</v>
      </c>
      <c r="F4" s="141" t="s">
        <v>8</v>
      </c>
      <c r="G4" s="141" t="s">
        <v>9</v>
      </c>
      <c r="H4" s="141" t="s">
        <v>10</v>
      </c>
      <c r="I4" s="141" t="s">
        <v>11</v>
      </c>
      <c r="J4" s="142" t="s">
        <v>12</v>
      </c>
    </row>
    <row r="5" spans="1:10">
      <c r="A5" s="143">
        <v>1</v>
      </c>
      <c r="B5" s="144" t="s">
        <v>227</v>
      </c>
      <c r="C5" s="145" t="s">
        <v>228</v>
      </c>
      <c r="D5" s="145">
        <v>3</v>
      </c>
      <c r="E5" s="140"/>
      <c r="F5" s="145"/>
      <c r="G5" s="146"/>
      <c r="H5" s="145"/>
      <c r="I5" s="144"/>
      <c r="J5" s="144"/>
    </row>
    <row r="6" spans="1:10">
      <c r="A6" s="147">
        <v>2</v>
      </c>
      <c r="B6" s="148" t="s">
        <v>229</v>
      </c>
      <c r="C6" s="149" t="s">
        <v>228</v>
      </c>
      <c r="D6" s="150">
        <v>3</v>
      </c>
      <c r="E6" s="147"/>
      <c r="F6" s="151"/>
      <c r="G6" s="146"/>
      <c r="H6" s="145"/>
      <c r="I6" s="144"/>
      <c r="J6" s="148"/>
    </row>
    <row r="7" spans="1:10">
      <c r="A7" s="147">
        <v>3</v>
      </c>
      <c r="B7" s="148" t="s">
        <v>230</v>
      </c>
      <c r="C7" s="149" t="s">
        <v>228</v>
      </c>
      <c r="D7" s="150">
        <v>3</v>
      </c>
      <c r="E7" s="147"/>
      <c r="F7" s="151"/>
      <c r="G7" s="146"/>
      <c r="H7" s="145"/>
      <c r="I7" s="144"/>
      <c r="J7" s="148"/>
    </row>
    <row r="8" spans="1:10">
      <c r="A8" s="147">
        <v>4</v>
      </c>
      <c r="B8" s="148" t="s">
        <v>231</v>
      </c>
      <c r="C8" s="149" t="s">
        <v>228</v>
      </c>
      <c r="D8" s="150">
        <v>3</v>
      </c>
      <c r="E8" s="147"/>
      <c r="F8" s="151"/>
      <c r="G8" s="146"/>
      <c r="H8" s="145"/>
      <c r="I8" s="144"/>
      <c r="J8" s="148"/>
    </row>
    <row r="9" spans="1:10">
      <c r="A9" s="147">
        <v>5</v>
      </c>
      <c r="B9" s="148" t="s">
        <v>232</v>
      </c>
      <c r="C9" s="149" t="s">
        <v>228</v>
      </c>
      <c r="D9" s="150">
        <v>3</v>
      </c>
      <c r="E9" s="147"/>
      <c r="F9" s="151"/>
      <c r="G9" s="146"/>
      <c r="H9" s="145"/>
      <c r="I9" s="144"/>
      <c r="J9" s="148"/>
    </row>
    <row r="10" spans="1:10">
      <c r="A10" s="147">
        <v>6</v>
      </c>
      <c r="B10" s="148" t="s">
        <v>233</v>
      </c>
      <c r="C10" s="149" t="s">
        <v>228</v>
      </c>
      <c r="D10" s="150">
        <v>3</v>
      </c>
      <c r="E10" s="147"/>
      <c r="F10" s="151"/>
      <c r="G10" s="146"/>
      <c r="H10" s="145"/>
      <c r="I10" s="144"/>
      <c r="J10" s="148"/>
    </row>
    <row r="11" spans="1:10">
      <c r="A11" s="147">
        <v>7</v>
      </c>
      <c r="B11" s="148" t="s">
        <v>234</v>
      </c>
      <c r="C11" s="149" t="s">
        <v>228</v>
      </c>
      <c r="D11" s="150">
        <v>3</v>
      </c>
      <c r="E11" s="147"/>
      <c r="F11" s="151"/>
      <c r="G11" s="146"/>
      <c r="H11" s="145"/>
      <c r="I11" s="144"/>
      <c r="J11" s="148"/>
    </row>
    <row r="12" spans="1:10">
      <c r="A12" s="147">
        <v>8</v>
      </c>
      <c r="B12" s="148" t="s">
        <v>235</v>
      </c>
      <c r="C12" s="149" t="s">
        <v>228</v>
      </c>
      <c r="D12" s="150">
        <v>3</v>
      </c>
      <c r="E12" s="147"/>
      <c r="F12" s="151"/>
      <c r="G12" s="146"/>
      <c r="H12" s="145"/>
      <c r="I12" s="144"/>
      <c r="J12" s="148"/>
    </row>
    <row r="13" spans="1:10">
      <c r="A13" s="147">
        <v>9</v>
      </c>
      <c r="B13" s="148" t="s">
        <v>236</v>
      </c>
      <c r="C13" s="149" t="s">
        <v>228</v>
      </c>
      <c r="D13" s="150">
        <v>3</v>
      </c>
      <c r="E13" s="147"/>
      <c r="F13" s="151"/>
      <c r="G13" s="146"/>
      <c r="H13" s="145"/>
      <c r="I13" s="144"/>
      <c r="J13" s="148"/>
    </row>
    <row r="14" spans="1:10">
      <c r="A14" s="147">
        <v>10</v>
      </c>
      <c r="B14" s="152" t="s">
        <v>237</v>
      </c>
      <c r="C14" s="149" t="s">
        <v>228</v>
      </c>
      <c r="D14" s="153">
        <v>3</v>
      </c>
      <c r="E14" s="147"/>
      <c r="F14" s="151"/>
      <c r="G14" s="146"/>
      <c r="H14" s="145"/>
      <c r="I14" s="144"/>
      <c r="J14" s="148"/>
    </row>
    <row r="15" spans="1:10">
      <c r="A15" s="143">
        <v>11</v>
      </c>
      <c r="B15" s="152" t="s">
        <v>238</v>
      </c>
      <c r="C15" s="149" t="s">
        <v>228</v>
      </c>
      <c r="D15" s="153">
        <v>3</v>
      </c>
      <c r="E15" s="147"/>
      <c r="F15" s="154"/>
      <c r="G15" s="155"/>
      <c r="H15" s="149"/>
      <c r="I15" s="148"/>
      <c r="J15" s="148"/>
    </row>
    <row r="16" spans="1:10">
      <c r="A16" s="147">
        <v>12</v>
      </c>
      <c r="B16" s="152" t="s">
        <v>239</v>
      </c>
      <c r="C16" s="149" t="s">
        <v>228</v>
      </c>
      <c r="D16" s="153">
        <v>3</v>
      </c>
      <c r="E16" s="147"/>
      <c r="F16" s="154"/>
      <c r="G16" s="155"/>
      <c r="H16" s="149"/>
      <c r="I16" s="148"/>
      <c r="J16" s="148"/>
    </row>
    <row r="17" spans="1:16">
      <c r="A17" s="147">
        <v>13</v>
      </c>
      <c r="B17" s="152" t="s">
        <v>240</v>
      </c>
      <c r="C17" s="149" t="s">
        <v>228</v>
      </c>
      <c r="D17" s="156">
        <v>3</v>
      </c>
      <c r="E17" s="143"/>
      <c r="F17" s="149"/>
      <c r="G17" s="155"/>
      <c r="H17" s="149"/>
      <c r="I17" s="148"/>
      <c r="J17" s="147"/>
      <c r="K17" s="140"/>
      <c r="L17" s="140"/>
      <c r="M17" s="140"/>
      <c r="N17" s="140"/>
      <c r="O17" s="140"/>
      <c r="P17" s="140"/>
    </row>
    <row r="18" spans="1:16">
      <c r="A18" s="147">
        <v>14</v>
      </c>
      <c r="B18" s="148" t="s">
        <v>241</v>
      </c>
      <c r="C18" s="156" t="s">
        <v>242</v>
      </c>
      <c r="D18" s="156">
        <v>3</v>
      </c>
      <c r="E18" s="147"/>
      <c r="F18" s="147"/>
      <c r="G18" s="157"/>
      <c r="H18" s="147"/>
      <c r="I18" s="147"/>
      <c r="J18" s="147"/>
      <c r="K18" s="140"/>
      <c r="L18" s="140"/>
      <c r="M18" s="140"/>
      <c r="N18" s="140"/>
      <c r="O18" s="140"/>
      <c r="P18" s="140"/>
    </row>
    <row r="19" spans="1:16">
      <c r="A19" s="158"/>
      <c r="B19" s="158" t="s">
        <v>243</v>
      </c>
      <c r="C19" s="158"/>
      <c r="D19" s="158"/>
      <c r="E19" s="158"/>
      <c r="F19" s="158"/>
      <c r="G19" s="158"/>
      <c r="H19" s="158"/>
      <c r="I19" s="158"/>
      <c r="J19" s="158"/>
      <c r="K19" s="140"/>
      <c r="L19" s="140"/>
      <c r="M19" s="140"/>
      <c r="N19" s="140"/>
      <c r="O19" s="140"/>
      <c r="P19" s="140"/>
    </row>
    <row r="20" spans="1:16">
      <c r="A20" s="140"/>
      <c r="B20" s="140"/>
      <c r="C20" s="140"/>
      <c r="D20" s="140"/>
      <c r="E20" s="140"/>
      <c r="F20" s="140"/>
      <c r="G20" s="140"/>
      <c r="H20" s="140"/>
      <c r="I20" s="140"/>
      <c r="J20" s="140"/>
      <c r="K20" s="140"/>
      <c r="L20" s="140"/>
      <c r="M20" s="140"/>
      <c r="N20" s="140"/>
      <c r="O20" s="140"/>
      <c r="P20" s="140"/>
    </row>
    <row r="21" spans="1:16" ht="24.75" customHeight="1">
      <c r="A21" s="140"/>
      <c r="B21" s="159" t="s">
        <v>157</v>
      </c>
      <c r="C21" s="140"/>
      <c r="D21" s="140"/>
      <c r="E21" s="140"/>
      <c r="F21" s="140"/>
      <c r="G21" s="140"/>
      <c r="H21" s="140"/>
      <c r="I21" s="140"/>
      <c r="J21" s="140"/>
      <c r="K21" s="140"/>
      <c r="L21" s="140"/>
      <c r="M21" s="140"/>
      <c r="N21" s="140"/>
      <c r="O21" s="140"/>
      <c r="P21" s="140"/>
    </row>
    <row r="22" spans="1:16">
      <c r="A22" s="140"/>
      <c r="B22" s="160"/>
      <c r="C22" s="160"/>
      <c r="D22" s="160"/>
      <c r="E22" s="160"/>
      <c r="F22" s="160"/>
      <c r="G22" s="160"/>
      <c r="H22" s="160"/>
      <c r="I22" s="140"/>
      <c r="J22" s="160"/>
      <c r="K22" s="140"/>
      <c r="L22" s="140"/>
      <c r="M22" s="140"/>
      <c r="N22" s="140"/>
      <c r="O22" s="140"/>
      <c r="P22" s="140"/>
    </row>
    <row r="23" spans="1:16">
      <c r="A23" s="140"/>
      <c r="B23" s="165" t="s">
        <v>211</v>
      </c>
      <c r="C23" s="165"/>
      <c r="D23" s="161"/>
      <c r="E23" s="161"/>
      <c r="F23" s="161"/>
      <c r="G23" s="161"/>
      <c r="H23" s="161"/>
      <c r="I23" s="140"/>
      <c r="J23" s="162"/>
      <c r="K23" s="140"/>
      <c r="L23" s="140"/>
      <c r="M23" s="140"/>
      <c r="N23" s="140"/>
      <c r="O23" s="140"/>
      <c r="P23" s="140"/>
    </row>
    <row r="24" spans="1:16" ht="26.25" customHeight="1">
      <c r="A24" s="140"/>
      <c r="B24" s="166" t="s">
        <v>244</v>
      </c>
      <c r="C24" s="166"/>
      <c r="D24" s="166"/>
      <c r="E24" s="166"/>
      <c r="F24" s="166"/>
      <c r="G24" s="166"/>
      <c r="H24" s="166"/>
      <c r="I24" s="166"/>
      <c r="J24" s="27"/>
      <c r="K24" s="27"/>
      <c r="L24" s="27"/>
      <c r="M24" s="27"/>
      <c r="N24" s="27"/>
      <c r="O24" s="27"/>
      <c r="P24" s="27"/>
    </row>
    <row r="25" spans="1:16">
      <c r="A25" s="140"/>
      <c r="B25" s="163" t="s">
        <v>245</v>
      </c>
      <c r="C25" s="161"/>
      <c r="D25" s="161"/>
      <c r="E25" s="161"/>
      <c r="F25" s="161"/>
      <c r="G25" s="161"/>
      <c r="H25" s="161"/>
      <c r="I25" s="140"/>
      <c r="J25" s="163"/>
      <c r="K25" s="140"/>
      <c r="L25" s="140"/>
      <c r="M25" s="140"/>
      <c r="N25" s="140"/>
      <c r="O25" s="140"/>
      <c r="P25" s="140"/>
    </row>
    <row r="26" spans="1:16">
      <c r="A26" s="140"/>
      <c r="B26" s="161" t="s">
        <v>246</v>
      </c>
      <c r="C26" s="161"/>
      <c r="D26" s="161"/>
      <c r="E26" s="161"/>
      <c r="F26" s="161"/>
      <c r="G26" s="161"/>
      <c r="H26" s="161"/>
      <c r="I26" s="140"/>
      <c r="J26" s="161"/>
      <c r="K26" s="140"/>
      <c r="L26" s="140"/>
      <c r="M26" s="140"/>
      <c r="N26" s="140"/>
      <c r="O26" s="140"/>
      <c r="P26" s="140"/>
    </row>
    <row r="27" spans="1:16">
      <c r="A27" s="164"/>
      <c r="B27" s="160" t="s">
        <v>247</v>
      </c>
      <c r="C27" s="160"/>
      <c r="D27" s="160"/>
      <c r="E27" s="160"/>
      <c r="F27" s="160"/>
      <c r="G27" s="160"/>
      <c r="H27" s="160"/>
      <c r="I27" s="140"/>
      <c r="J27" s="160"/>
      <c r="K27" s="140"/>
      <c r="L27" s="140"/>
      <c r="M27" s="140"/>
      <c r="N27" s="140"/>
      <c r="O27" s="140"/>
      <c r="P27" s="140"/>
    </row>
    <row r="28" spans="1:16">
      <c r="A28" s="140"/>
      <c r="B28" s="160" t="s">
        <v>248</v>
      </c>
      <c r="C28" s="160"/>
      <c r="D28" s="160"/>
      <c r="E28" s="160"/>
      <c r="F28" s="160"/>
      <c r="G28" s="160"/>
      <c r="H28" s="160"/>
      <c r="I28" s="140"/>
      <c r="J28" s="160"/>
      <c r="K28" s="140"/>
      <c r="L28" s="140"/>
      <c r="M28" s="140"/>
      <c r="N28" s="140"/>
      <c r="O28" s="140"/>
      <c r="P28" s="140"/>
    </row>
    <row r="31" spans="1:16">
      <c r="B31" t="s">
        <v>224</v>
      </c>
    </row>
    <row r="32" spans="1:16">
      <c r="H32" t="s">
        <v>225</v>
      </c>
    </row>
  </sheetData>
  <mergeCells count="3">
    <mergeCell ref="B23:C23"/>
    <mergeCell ref="B24:I24"/>
    <mergeCell ref="J24:P24"/>
  </mergeCells>
  <pageMargins left="0.70000000000000007" right="0.70000000000000007" top="0.75" bottom="0.75" header="0.30000000000000004" footer="0.30000000000000004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J226"/>
  <sheetViews>
    <sheetView workbookViewId="0"/>
  </sheetViews>
  <sheetFormatPr defaultRowHeight="13.9"/>
  <cols>
    <col min="1" max="1" width="12.375" style="470" customWidth="1"/>
    <col min="2" max="2" width="52.75" style="470" customWidth="1"/>
    <col min="3" max="3" width="11" style="172" customWidth="1"/>
    <col min="4" max="4" width="14.875" style="172" customWidth="1"/>
    <col min="5" max="5" width="18.25" style="172" customWidth="1"/>
    <col min="6" max="7" width="10.75" style="172" customWidth="1"/>
    <col min="8" max="8" width="8.75" style="172" customWidth="1"/>
    <col min="9" max="9" width="9.625" style="172" customWidth="1"/>
    <col min="10" max="10" width="8.75" style="477" customWidth="1"/>
    <col min="11" max="11" width="17.125" style="477" customWidth="1"/>
    <col min="12" max="12" width="12.375" style="172" customWidth="1"/>
    <col min="13" max="1024" width="8.5" style="172" customWidth="1"/>
    <col min="1025" max="1025" width="9" customWidth="1"/>
  </cols>
  <sheetData>
    <row r="1" spans="1:256" ht="16.5" customHeight="1" thickBot="1">
      <c r="A1" s="167"/>
      <c r="B1" s="168" t="s">
        <v>249</v>
      </c>
      <c r="C1" s="169"/>
      <c r="D1" s="169"/>
      <c r="E1" s="170"/>
      <c r="F1" s="169"/>
      <c r="G1" s="169"/>
      <c r="H1" s="169"/>
      <c r="I1" s="169"/>
      <c r="J1" s="171"/>
      <c r="K1" s="171"/>
    </row>
    <row r="2" spans="1:256" ht="19.899999999999999" customHeight="1">
      <c r="A2" s="173" t="s">
        <v>250</v>
      </c>
      <c r="B2" s="174" t="s">
        <v>251</v>
      </c>
      <c r="C2" s="175" t="s">
        <v>252</v>
      </c>
      <c r="D2" s="175" t="s">
        <v>252</v>
      </c>
      <c r="E2" s="175" t="s">
        <v>253</v>
      </c>
      <c r="F2" s="175" t="s">
        <v>254</v>
      </c>
      <c r="G2" s="175" t="s">
        <v>255</v>
      </c>
      <c r="H2" s="175" t="s">
        <v>256</v>
      </c>
      <c r="I2" s="175" t="s">
        <v>257</v>
      </c>
      <c r="J2" s="176" t="s">
        <v>258</v>
      </c>
      <c r="K2" s="177" t="s">
        <v>259</v>
      </c>
    </row>
    <row r="3" spans="1:256" ht="19.899999999999999" customHeight="1" thickBot="1">
      <c r="A3" s="178"/>
      <c r="B3" s="179"/>
      <c r="C3" s="180" t="s">
        <v>260</v>
      </c>
      <c r="D3" s="181" t="s">
        <v>261</v>
      </c>
      <c r="E3" s="181" t="s">
        <v>262</v>
      </c>
      <c r="F3" s="182" t="s">
        <v>263</v>
      </c>
      <c r="G3" s="182" t="s">
        <v>264</v>
      </c>
      <c r="H3" s="182" t="s">
        <v>265</v>
      </c>
      <c r="I3" s="182" t="s">
        <v>266</v>
      </c>
      <c r="J3" s="183" t="s">
        <v>267</v>
      </c>
      <c r="K3" s="184" t="s">
        <v>268</v>
      </c>
    </row>
    <row r="4" spans="1:256" ht="19.899999999999999" customHeight="1" thickTop="1">
      <c r="A4" s="185">
        <v>33820</v>
      </c>
      <c r="B4" s="186" t="s">
        <v>269</v>
      </c>
      <c r="C4" s="187" t="e">
        <f>sheet1 #REF!</f>
        <v>#NAME?</v>
      </c>
      <c r="D4" s="187" t="e">
        <f>IF(increase=0,ROUND(C4*1,0),ROUND(C4+C4*(increase/100),0))</f>
        <v>#NAME?</v>
      </c>
      <c r="E4" s="187" t="e">
        <f>IF(D4&gt;0,ROUND(D4*((rerun)+1)+(cont*365),0),ROUND(D4,0))</f>
        <v>#NAME?</v>
      </c>
      <c r="F4" s="187" t="e">
        <f t="shared" ref="F4:F35" si="0">ABS(E4-D4)</f>
        <v>#NAME?</v>
      </c>
      <c r="G4" s="188">
        <v>200</v>
      </c>
      <c r="H4" s="187" t="e">
        <f t="shared" ref="H4:H35" si="1">ROUND((E4/G4+0.499999),0)</f>
        <v>#NAME?</v>
      </c>
      <c r="I4" s="188">
        <v>6</v>
      </c>
      <c r="J4" s="189"/>
      <c r="K4" s="190" t="e">
        <f t="shared" ref="K4:K35" si="2">H4*J4</f>
        <v>#NAME?</v>
      </c>
    </row>
    <row r="5" spans="1:256" ht="19.899999999999999" customHeight="1">
      <c r="A5" s="185">
        <v>33800</v>
      </c>
      <c r="B5" s="186" t="s">
        <v>270</v>
      </c>
      <c r="C5" s="187" t="e">
        <f>sheet1 #REF!</f>
        <v>#NAME?</v>
      </c>
      <c r="D5" s="187" t="e">
        <f>IF(increase=0,ROUND(C5*1,0),ROUND(C5+C5*(increase/100),0))</f>
        <v>#NAME?</v>
      </c>
      <c r="E5" s="187" t="e">
        <f>IF(D5&gt;0,ROUND(D5*((rerun/100)+1)+(cont*365),0),ROUND(D5,0))</f>
        <v>#NAME?</v>
      </c>
      <c r="F5" s="187" t="e">
        <f t="shared" si="0"/>
        <v>#NAME?</v>
      </c>
      <c r="G5" s="188">
        <v>100</v>
      </c>
      <c r="H5" s="187" t="e">
        <f t="shared" si="1"/>
        <v>#NAME?</v>
      </c>
      <c r="I5" s="188">
        <v>12</v>
      </c>
      <c r="J5" s="189"/>
      <c r="K5" s="190" t="e">
        <f t="shared" si="2"/>
        <v>#NAME?</v>
      </c>
    </row>
    <row r="6" spans="1:256" ht="19.899999999999999" customHeight="1">
      <c r="A6" s="185">
        <v>33830</v>
      </c>
      <c r="B6" s="186" t="s">
        <v>271</v>
      </c>
      <c r="C6" s="187" t="e">
        <f>sheet1 #REF!</f>
        <v>#NAME?</v>
      </c>
      <c r="D6" s="187" t="e">
        <f>IF(increase=0,ROUND(C6*1,0),ROUND(C6+C6*(increase/100),0))</f>
        <v>#NAME?</v>
      </c>
      <c r="E6" s="187" t="e">
        <f>IF(D6&gt;0,ROUND(D6*((rerun/100)+1)+(cont*365),0),ROUND(D6,0))</f>
        <v>#NAME?</v>
      </c>
      <c r="F6" s="187" t="e">
        <f t="shared" si="0"/>
        <v>#NAME?</v>
      </c>
      <c r="G6" s="188">
        <v>100</v>
      </c>
      <c r="H6" s="187" t="e">
        <f t="shared" si="1"/>
        <v>#NAME?</v>
      </c>
      <c r="I6" s="188">
        <v>6</v>
      </c>
      <c r="J6" s="191"/>
      <c r="K6" s="192" t="e">
        <f t="shared" si="2"/>
        <v>#NAME?</v>
      </c>
    </row>
    <row r="7" spans="1:256" ht="19.899999999999999" customHeight="1">
      <c r="A7" s="185">
        <v>33810</v>
      </c>
      <c r="B7" s="186" t="s">
        <v>272</v>
      </c>
      <c r="C7" s="187" t="e">
        <f>sheet1 #REF!</f>
        <v>#NAME?</v>
      </c>
      <c r="D7" s="187" t="e">
        <f>IF(increase=0,ROUND(C7*1,0),ROUND(C7+C7*(increase/100),0))</f>
        <v>#NAME?</v>
      </c>
      <c r="E7" s="187" t="e">
        <f>IF(D7&gt;0,ROUND(D7*((rerun/100)+1)+(cont*365),0),ROUND(D7,0))</f>
        <v>#NAME?</v>
      </c>
      <c r="F7" s="187" t="e">
        <f t="shared" si="0"/>
        <v>#NAME?</v>
      </c>
      <c r="G7" s="188">
        <v>100</v>
      </c>
      <c r="H7" s="187" t="e">
        <f t="shared" si="1"/>
        <v>#NAME?</v>
      </c>
      <c r="I7" s="188">
        <v>6</v>
      </c>
      <c r="J7" s="191"/>
      <c r="K7" s="192" t="e">
        <f t="shared" si="2"/>
        <v>#NAME?</v>
      </c>
    </row>
    <row r="8" spans="1:256" ht="19.899999999999999" customHeight="1">
      <c r="A8" s="185">
        <v>33880</v>
      </c>
      <c r="B8" s="186" t="s">
        <v>273</v>
      </c>
      <c r="C8" s="187" t="e">
        <f>sheet1 #REF!</f>
        <v>#NAME?</v>
      </c>
      <c r="D8" s="187" t="e">
        <f>IF(increase=0,ROUND(C8*1,0),ROUND(C8+C8*(increase/100),0))</f>
        <v>#NAME?</v>
      </c>
      <c r="E8" s="187" t="e">
        <f>IF(D8&gt;0,ROUND(D8*((rerun/100)+1)+(cont*365),0),ROUND(D8,0))</f>
        <v>#NAME?</v>
      </c>
      <c r="F8" s="187" t="e">
        <f t="shared" si="0"/>
        <v>#NAME?</v>
      </c>
      <c r="G8" s="188">
        <v>100</v>
      </c>
      <c r="H8" s="187" t="e">
        <f t="shared" si="1"/>
        <v>#NAME?</v>
      </c>
      <c r="I8" s="188">
        <v>6</v>
      </c>
      <c r="J8" s="191"/>
      <c r="K8" s="192" t="e">
        <f t="shared" si="2"/>
        <v>#NAME?</v>
      </c>
    </row>
    <row r="9" spans="1:256" ht="19.899999999999999" customHeight="1">
      <c r="A9" s="185" t="s">
        <v>274</v>
      </c>
      <c r="B9" s="186" t="s">
        <v>275</v>
      </c>
      <c r="C9" s="187" t="e">
        <f>sheet1 #REF!</f>
        <v>#NAME?</v>
      </c>
      <c r="D9" s="187" t="e">
        <f>IF(increase=0,ROUND(C9*1,0),ROUND(C9+C9*(increase/100),0))</f>
        <v>#NAME?</v>
      </c>
      <c r="E9" s="187" t="e">
        <f>IF(D9&gt;0,ROUND(D9*((rerun/100)+1)+(cont*365),0),ROUND(D9,0))</f>
        <v>#NAME?</v>
      </c>
      <c r="F9" s="187" t="e">
        <f t="shared" si="0"/>
        <v>#NAME?</v>
      </c>
      <c r="G9" s="188">
        <v>100</v>
      </c>
      <c r="H9" s="187" t="e">
        <f t="shared" si="1"/>
        <v>#NAME?</v>
      </c>
      <c r="I9" s="188">
        <v>6</v>
      </c>
      <c r="J9" s="191"/>
      <c r="K9" s="192" t="e">
        <f t="shared" si="2"/>
        <v>#NAME?</v>
      </c>
    </row>
    <row r="10" spans="1:256" ht="19.899999999999999" customHeight="1">
      <c r="A10" s="185">
        <v>33860</v>
      </c>
      <c r="B10" s="186" t="s">
        <v>276</v>
      </c>
      <c r="C10" s="187" t="e">
        <f>sheet1 #REF!</f>
        <v>#NAME?</v>
      </c>
      <c r="D10" s="187" t="e">
        <f>IF(increase=0,ROUND(C10*1,0),ROUND(C10+C10*(increase/100),0))</f>
        <v>#NAME?</v>
      </c>
      <c r="E10" s="187" t="e">
        <f>IF(D10&gt;0,ROUND(D10*((rerun/100)+1)+(cont*365),0),ROUND(D10,0))</f>
        <v>#NAME?</v>
      </c>
      <c r="F10" s="187" t="e">
        <f t="shared" si="0"/>
        <v>#NAME?</v>
      </c>
      <c r="G10" s="188">
        <v>100</v>
      </c>
      <c r="H10" s="187" t="e">
        <f t="shared" si="1"/>
        <v>#NAME?</v>
      </c>
      <c r="I10" s="188">
        <v>6</v>
      </c>
      <c r="J10" s="191"/>
      <c r="K10" s="192" t="e">
        <f t="shared" si="2"/>
        <v>#NAME?</v>
      </c>
    </row>
    <row r="11" spans="1:256" ht="19.899999999999999" customHeight="1">
      <c r="A11" s="185" t="s">
        <v>277</v>
      </c>
      <c r="B11" s="186" t="s">
        <v>278</v>
      </c>
      <c r="C11" s="187" t="e">
        <f>sheet1 #REF!</f>
        <v>#NAME?</v>
      </c>
      <c r="D11" s="187" t="e">
        <f>IF(increase=0,ROUND(C11*1,0),ROUND(C11+C11*(increase/100),0))</f>
        <v>#NAME?</v>
      </c>
      <c r="E11" s="187" t="e">
        <f>IF(D11&gt;0,ROUND(D11*((rerun/100)+1)+(cont*365),0),ROUND(D11,0))</f>
        <v>#NAME?</v>
      </c>
      <c r="F11" s="187" t="e">
        <f t="shared" si="0"/>
        <v>#NAME?</v>
      </c>
      <c r="G11" s="188">
        <v>100</v>
      </c>
      <c r="H11" s="187" t="e">
        <f t="shared" si="1"/>
        <v>#NAME?</v>
      </c>
      <c r="I11" s="188">
        <v>3</v>
      </c>
      <c r="J11" s="191"/>
      <c r="K11" s="192" t="e">
        <f t="shared" si="2"/>
        <v>#NAME?</v>
      </c>
      <c r="L11" s="193"/>
      <c r="M11" s="193"/>
      <c r="N11" s="194"/>
      <c r="O11" s="194"/>
      <c r="P11" s="194"/>
      <c r="Q11" s="195"/>
      <c r="R11" s="195"/>
      <c r="S11" s="194"/>
      <c r="T11" s="195"/>
      <c r="U11" s="196"/>
      <c r="V11" s="196"/>
      <c r="W11" s="193"/>
      <c r="X11" s="193"/>
      <c r="Y11" s="194"/>
      <c r="Z11" s="194"/>
      <c r="AA11" s="194"/>
      <c r="AB11" s="195"/>
      <c r="AC11" s="195"/>
      <c r="AD11" s="194"/>
      <c r="AE11" s="195"/>
      <c r="AF11" s="196"/>
      <c r="AG11" s="196"/>
      <c r="AH11" s="193"/>
      <c r="AI11" s="193"/>
      <c r="AJ11" s="194"/>
      <c r="AK11" s="194"/>
      <c r="AL11" s="194"/>
      <c r="AM11" s="195"/>
      <c r="AN11" s="195"/>
      <c r="AO11" s="194"/>
      <c r="AP11" s="195"/>
      <c r="AQ11" s="196"/>
      <c r="AR11" s="196"/>
      <c r="AS11" s="193"/>
      <c r="AT11" s="193"/>
      <c r="AU11" s="194"/>
      <c r="AV11" s="194"/>
      <c r="AW11" s="194"/>
      <c r="AX11" s="195"/>
      <c r="AY11" s="195"/>
      <c r="AZ11" s="194"/>
      <c r="BA11" s="195"/>
      <c r="BB11" s="196"/>
      <c r="BC11" s="196"/>
      <c r="BD11" s="193"/>
      <c r="BE11" s="193"/>
      <c r="BF11" s="194"/>
      <c r="BG11" s="194"/>
      <c r="BH11" s="194"/>
      <c r="BI11" s="195"/>
      <c r="BJ11" s="195"/>
      <c r="BK11" s="194"/>
      <c r="BL11" s="195"/>
      <c r="BM11" s="196"/>
      <c r="BN11" s="196"/>
      <c r="BO11" s="193"/>
      <c r="BP11" s="193"/>
      <c r="BQ11" s="194"/>
      <c r="BR11" s="194"/>
      <c r="BS11" s="194"/>
      <c r="BT11" s="195"/>
      <c r="BU11" s="195"/>
      <c r="BV11" s="194"/>
      <c r="BW11" s="195"/>
      <c r="BX11" s="196"/>
      <c r="BY11" s="196"/>
      <c r="BZ11" s="193"/>
      <c r="CA11" s="193"/>
      <c r="CB11" s="194"/>
      <c r="CC11" s="194"/>
      <c r="CD11" s="194"/>
      <c r="CE11" s="195"/>
      <c r="CF11" s="195"/>
      <c r="CG11" s="194"/>
      <c r="CH11" s="195"/>
      <c r="CI11" s="196"/>
      <c r="CJ11" s="196"/>
      <c r="CK11" s="193"/>
      <c r="CL11" s="193"/>
      <c r="CM11" s="194"/>
      <c r="CN11" s="194"/>
      <c r="CO11" s="194"/>
      <c r="CP11" s="195"/>
      <c r="CQ11" s="195"/>
      <c r="CR11" s="194"/>
      <c r="CS11" s="195"/>
      <c r="CT11" s="196"/>
      <c r="CU11" s="196"/>
      <c r="CV11" s="193"/>
      <c r="CW11" s="193"/>
      <c r="CX11" s="194"/>
      <c r="CY11" s="194"/>
      <c r="CZ11" s="194"/>
      <c r="DA11" s="195"/>
      <c r="DB11" s="195"/>
      <c r="DC11" s="194"/>
      <c r="DD11" s="195"/>
      <c r="DE11" s="196"/>
      <c r="DF11" s="196"/>
      <c r="DG11" s="193"/>
      <c r="DH11" s="193"/>
      <c r="DI11" s="194"/>
      <c r="DJ11" s="194"/>
      <c r="DK11" s="194"/>
      <c r="DL11" s="195"/>
      <c r="DM11" s="195"/>
      <c r="DN11" s="194"/>
      <c r="DO11" s="195"/>
      <c r="DP11" s="196"/>
      <c r="DQ11" s="196"/>
      <c r="DR11" s="193"/>
      <c r="DS11" s="193"/>
      <c r="DT11" s="194"/>
      <c r="DU11" s="194"/>
      <c r="DV11" s="194"/>
      <c r="DW11" s="195"/>
      <c r="DX11" s="195"/>
      <c r="DY11" s="194"/>
      <c r="DZ11" s="195"/>
      <c r="EA11" s="196"/>
      <c r="EB11" s="196"/>
      <c r="EC11" s="193"/>
      <c r="ED11" s="193"/>
      <c r="EE11" s="194"/>
      <c r="EF11" s="194"/>
      <c r="EG11" s="194"/>
      <c r="EH11" s="195"/>
      <c r="EI11" s="195"/>
      <c r="EJ11" s="194"/>
      <c r="EK11" s="195"/>
      <c r="EL11" s="196"/>
      <c r="EM11" s="196"/>
      <c r="EN11" s="193"/>
      <c r="EO11" s="193"/>
      <c r="EP11" s="194"/>
      <c r="EQ11" s="194"/>
      <c r="ER11" s="194"/>
      <c r="ES11" s="195"/>
      <c r="ET11" s="195"/>
      <c r="EU11" s="194"/>
      <c r="EV11" s="195"/>
      <c r="EW11" s="196"/>
      <c r="EX11" s="196"/>
      <c r="EY11" s="193"/>
      <c r="EZ11" s="193"/>
      <c r="FA11" s="194"/>
      <c r="FB11" s="194"/>
      <c r="FC11" s="194"/>
      <c r="FD11" s="195"/>
      <c r="FE11" s="195"/>
      <c r="FF11" s="194"/>
      <c r="FG11" s="195"/>
      <c r="FH11" s="196"/>
      <c r="FI11" s="196"/>
      <c r="FJ11" s="193"/>
      <c r="FK11" s="193"/>
      <c r="FL11" s="194"/>
      <c r="FM11" s="194"/>
      <c r="FN11" s="194"/>
      <c r="FO11" s="195"/>
      <c r="FP11" s="195"/>
      <c r="FQ11" s="194"/>
      <c r="FR11" s="195"/>
      <c r="FS11" s="196"/>
      <c r="FT11" s="196"/>
      <c r="FU11" s="193"/>
      <c r="FV11" s="193"/>
      <c r="FW11" s="194"/>
      <c r="FX11" s="194"/>
      <c r="FY11" s="194"/>
      <c r="FZ11" s="195"/>
      <c r="GA11" s="195"/>
      <c r="GB11" s="194"/>
      <c r="GC11" s="195"/>
      <c r="GD11" s="196"/>
      <c r="GE11" s="196"/>
      <c r="GF11" s="193"/>
      <c r="GG11" s="193"/>
      <c r="GH11" s="194"/>
      <c r="GI11" s="194"/>
      <c r="GJ11" s="194"/>
      <c r="GK11" s="195"/>
      <c r="GL11" s="195"/>
      <c r="GM11" s="194"/>
      <c r="GN11" s="195"/>
      <c r="GO11" s="196"/>
      <c r="GP11" s="196"/>
      <c r="GQ11" s="193"/>
      <c r="GR11" s="193"/>
      <c r="GS11" s="194"/>
      <c r="GT11" s="194"/>
      <c r="GU11" s="194"/>
      <c r="GV11" s="195"/>
      <c r="GW11" s="195"/>
      <c r="GX11" s="194"/>
      <c r="GY11" s="195"/>
      <c r="GZ11" s="196"/>
      <c r="HA11" s="196"/>
      <c r="HB11" s="193"/>
      <c r="HC11" s="193"/>
      <c r="HD11" s="194"/>
      <c r="HE11" s="194"/>
      <c r="HF11" s="194"/>
      <c r="HG11" s="195"/>
      <c r="HH11" s="195"/>
      <c r="HI11" s="194"/>
      <c r="HJ11" s="195"/>
      <c r="HK11" s="196"/>
      <c r="HL11" s="196"/>
      <c r="HM11" s="193"/>
      <c r="HN11" s="193"/>
      <c r="HO11" s="194"/>
      <c r="HP11" s="194"/>
      <c r="HQ11" s="194"/>
      <c r="HR11" s="195"/>
      <c r="HS11" s="195"/>
      <c r="HT11" s="194"/>
      <c r="HU11" s="195"/>
      <c r="HV11" s="196"/>
      <c r="HW11" s="196"/>
      <c r="HX11" s="193"/>
      <c r="HY11" s="193"/>
      <c r="HZ11" s="194"/>
      <c r="IA11" s="194"/>
      <c r="IB11" s="194"/>
      <c r="IC11" s="195"/>
      <c r="ID11" s="195"/>
      <c r="IE11" s="194"/>
      <c r="IF11" s="195"/>
      <c r="IG11" s="196"/>
      <c r="IH11" s="196"/>
      <c r="II11" s="193"/>
      <c r="IJ11" s="193"/>
      <c r="IK11" s="194"/>
      <c r="IL11" s="194"/>
      <c r="IM11" s="194"/>
      <c r="IN11" s="195"/>
      <c r="IO11" s="195"/>
      <c r="IP11" s="194"/>
      <c r="IQ11" s="195"/>
      <c r="IR11" s="196"/>
      <c r="IS11" s="196"/>
      <c r="IT11" s="193"/>
      <c r="IU11" s="193"/>
      <c r="IV11" s="194"/>
    </row>
    <row r="12" spans="1:256" ht="19.899999999999999" customHeight="1" thickBot="1">
      <c r="A12" s="197" t="s">
        <v>279</v>
      </c>
      <c r="B12" s="198" t="s">
        <v>280</v>
      </c>
      <c r="C12" s="187" t="e">
        <f>sheet1 #REF!</f>
        <v>#NAME?</v>
      </c>
      <c r="D12" s="199" t="e">
        <f>IF(increase=0,ROUND(C12*1,0),ROUND(C12+C12*(increase/100),0))</f>
        <v>#NAME?</v>
      </c>
      <c r="E12" s="199" t="e">
        <f>IF(D12&gt;0,ROUND(D12*((rerun/100)+1)+(cont*365),0),ROUND(D12,0))</f>
        <v>#NAME?</v>
      </c>
      <c r="F12" s="199" t="e">
        <f t="shared" si="0"/>
        <v>#NAME?</v>
      </c>
      <c r="G12" s="200">
        <v>100</v>
      </c>
      <c r="H12" s="199" t="e">
        <f t="shared" si="1"/>
        <v>#NAME?</v>
      </c>
      <c r="I12" s="200">
        <v>6</v>
      </c>
      <c r="J12" s="201"/>
      <c r="K12" s="202" t="e">
        <f t="shared" si="2"/>
        <v>#NAME?</v>
      </c>
      <c r="L12" s="193"/>
      <c r="M12" s="193"/>
      <c r="N12" s="194"/>
      <c r="O12" s="194"/>
      <c r="P12" s="194"/>
      <c r="Q12" s="195"/>
      <c r="R12" s="195"/>
      <c r="S12" s="194"/>
      <c r="T12" s="195"/>
      <c r="U12" s="196"/>
      <c r="V12" s="196"/>
      <c r="W12" s="193"/>
      <c r="X12" s="193"/>
      <c r="Y12" s="194"/>
      <c r="Z12" s="194"/>
      <c r="AA12" s="194"/>
      <c r="AB12" s="195"/>
      <c r="AC12" s="195"/>
      <c r="AD12" s="194"/>
      <c r="AE12" s="195"/>
      <c r="AF12" s="196"/>
      <c r="AG12" s="196"/>
      <c r="AH12" s="193"/>
      <c r="AI12" s="193"/>
      <c r="AJ12" s="194"/>
      <c r="AK12" s="194"/>
      <c r="AL12" s="194"/>
      <c r="AM12" s="195"/>
      <c r="AN12" s="195"/>
      <c r="AO12" s="194"/>
      <c r="AP12" s="195"/>
      <c r="AQ12" s="196"/>
      <c r="AR12" s="196"/>
      <c r="AS12" s="193"/>
      <c r="AT12" s="193"/>
      <c r="AU12" s="194"/>
      <c r="AV12" s="194"/>
      <c r="AW12" s="194"/>
      <c r="AX12" s="195"/>
      <c r="AY12" s="195"/>
      <c r="AZ12" s="194"/>
      <c r="BA12" s="195"/>
      <c r="BB12" s="196"/>
      <c r="BC12" s="196"/>
      <c r="BD12" s="193"/>
      <c r="BE12" s="193"/>
      <c r="BF12" s="194"/>
      <c r="BG12" s="194"/>
      <c r="BH12" s="194"/>
      <c r="BI12" s="195"/>
      <c r="BJ12" s="195"/>
      <c r="BK12" s="194"/>
      <c r="BL12" s="195"/>
      <c r="BM12" s="196"/>
      <c r="BN12" s="196"/>
      <c r="BO12" s="193"/>
      <c r="BP12" s="193"/>
      <c r="BQ12" s="194"/>
      <c r="BR12" s="194"/>
      <c r="BS12" s="194"/>
      <c r="BT12" s="195"/>
      <c r="BU12" s="195"/>
      <c r="BV12" s="194"/>
      <c r="BW12" s="195"/>
      <c r="BX12" s="196"/>
      <c r="BY12" s="196"/>
      <c r="BZ12" s="193"/>
      <c r="CA12" s="193"/>
      <c r="CB12" s="194"/>
      <c r="CC12" s="194"/>
      <c r="CD12" s="194"/>
      <c r="CE12" s="195"/>
      <c r="CF12" s="195"/>
      <c r="CG12" s="194"/>
      <c r="CH12" s="195"/>
      <c r="CI12" s="196"/>
      <c r="CJ12" s="196"/>
      <c r="CK12" s="193"/>
      <c r="CL12" s="193"/>
      <c r="CM12" s="194"/>
      <c r="CN12" s="194"/>
      <c r="CO12" s="194"/>
      <c r="CP12" s="195"/>
      <c r="CQ12" s="195"/>
      <c r="CR12" s="194"/>
      <c r="CS12" s="195"/>
      <c r="CT12" s="196"/>
      <c r="CU12" s="196"/>
      <c r="CV12" s="193"/>
      <c r="CW12" s="193"/>
      <c r="CX12" s="194"/>
      <c r="CY12" s="194"/>
      <c r="CZ12" s="194"/>
      <c r="DA12" s="195"/>
      <c r="DB12" s="195"/>
      <c r="DC12" s="194"/>
      <c r="DD12" s="195"/>
      <c r="DE12" s="196"/>
      <c r="DF12" s="196"/>
      <c r="DG12" s="193"/>
      <c r="DH12" s="193"/>
      <c r="DI12" s="194"/>
      <c r="DJ12" s="194"/>
      <c r="DK12" s="194"/>
      <c r="DL12" s="195"/>
      <c r="DM12" s="195"/>
      <c r="DN12" s="194"/>
      <c r="DO12" s="195"/>
      <c r="DP12" s="196"/>
      <c r="DQ12" s="196"/>
      <c r="DR12" s="193"/>
      <c r="DS12" s="193"/>
      <c r="DT12" s="194"/>
      <c r="DU12" s="194"/>
      <c r="DV12" s="194"/>
      <c r="DW12" s="195"/>
      <c r="DX12" s="195"/>
      <c r="DY12" s="194"/>
      <c r="DZ12" s="195"/>
      <c r="EA12" s="196"/>
      <c r="EB12" s="196"/>
      <c r="EC12" s="193"/>
      <c r="ED12" s="193"/>
      <c r="EE12" s="194"/>
      <c r="EF12" s="194"/>
      <c r="EG12" s="194"/>
      <c r="EH12" s="195"/>
      <c r="EI12" s="195"/>
      <c r="EJ12" s="194"/>
      <c r="EK12" s="195"/>
      <c r="EL12" s="196"/>
      <c r="EM12" s="196"/>
      <c r="EN12" s="193"/>
      <c r="EO12" s="193"/>
      <c r="EP12" s="194"/>
      <c r="EQ12" s="194"/>
      <c r="ER12" s="194"/>
      <c r="ES12" s="195"/>
      <c r="ET12" s="195"/>
      <c r="EU12" s="194"/>
      <c r="EV12" s="195"/>
      <c r="EW12" s="196"/>
      <c r="EX12" s="196"/>
      <c r="EY12" s="193"/>
      <c r="EZ12" s="193"/>
      <c r="FA12" s="194"/>
      <c r="FB12" s="194"/>
      <c r="FC12" s="194"/>
      <c r="FD12" s="195"/>
      <c r="FE12" s="195"/>
      <c r="FF12" s="194"/>
      <c r="FG12" s="195"/>
      <c r="FH12" s="196"/>
      <c r="FI12" s="196"/>
      <c r="FJ12" s="193"/>
      <c r="FK12" s="193"/>
      <c r="FL12" s="194"/>
      <c r="FM12" s="194"/>
      <c r="FN12" s="194"/>
      <c r="FO12" s="195"/>
      <c r="FP12" s="195"/>
      <c r="FQ12" s="194"/>
      <c r="FR12" s="195"/>
      <c r="FS12" s="196"/>
      <c r="FT12" s="196"/>
      <c r="FU12" s="193"/>
      <c r="FV12" s="193"/>
      <c r="FW12" s="194"/>
      <c r="FX12" s="194"/>
      <c r="FY12" s="194"/>
      <c r="FZ12" s="195"/>
      <c r="GA12" s="195"/>
      <c r="GB12" s="194"/>
      <c r="GC12" s="195"/>
      <c r="GD12" s="196"/>
      <c r="GE12" s="196"/>
      <c r="GF12" s="193"/>
      <c r="GG12" s="193"/>
      <c r="GH12" s="194"/>
      <c r="GI12" s="194"/>
      <c r="GJ12" s="194"/>
      <c r="GK12" s="195"/>
      <c r="GL12" s="195"/>
      <c r="GM12" s="194"/>
      <c r="GN12" s="195"/>
      <c r="GO12" s="196"/>
      <c r="GP12" s="196"/>
      <c r="GQ12" s="193"/>
      <c r="GR12" s="193"/>
      <c r="GS12" s="194"/>
      <c r="GT12" s="194"/>
      <c r="GU12" s="194"/>
      <c r="GV12" s="195"/>
      <c r="GW12" s="195"/>
      <c r="GX12" s="194"/>
      <c r="GY12" s="195"/>
      <c r="GZ12" s="196"/>
      <c r="HA12" s="196"/>
      <c r="HB12" s="193"/>
      <c r="HC12" s="193"/>
      <c r="HD12" s="194"/>
      <c r="HE12" s="194"/>
      <c r="HF12" s="194"/>
      <c r="HG12" s="195"/>
      <c r="HH12" s="195"/>
      <c r="HI12" s="194"/>
      <c r="HJ12" s="195"/>
      <c r="HK12" s="196"/>
      <c r="HL12" s="196"/>
      <c r="HM12" s="193"/>
      <c r="HN12" s="193"/>
      <c r="HO12" s="194"/>
      <c r="HP12" s="194"/>
      <c r="HQ12" s="194"/>
      <c r="HR12" s="195"/>
      <c r="HS12" s="195"/>
      <c r="HT12" s="194"/>
      <c r="HU12" s="195"/>
      <c r="HV12" s="196"/>
      <c r="HW12" s="196"/>
      <c r="HX12" s="193"/>
      <c r="HY12" s="193"/>
      <c r="HZ12" s="194"/>
      <c r="IA12" s="194"/>
      <c r="IB12" s="194"/>
      <c r="IC12" s="195"/>
      <c r="ID12" s="195"/>
      <c r="IE12" s="194"/>
      <c r="IF12" s="195"/>
      <c r="IG12" s="196"/>
      <c r="IH12" s="196"/>
      <c r="II12" s="193"/>
      <c r="IJ12" s="193"/>
      <c r="IK12" s="194"/>
      <c r="IL12" s="194"/>
      <c r="IM12" s="194"/>
      <c r="IN12" s="195"/>
      <c r="IO12" s="195"/>
      <c r="IP12" s="194"/>
      <c r="IQ12" s="195"/>
      <c r="IR12" s="196"/>
      <c r="IS12" s="196"/>
      <c r="IT12" s="193"/>
      <c r="IU12" s="193"/>
      <c r="IV12" s="194"/>
    </row>
    <row r="13" spans="1:256" s="213" customFormat="1" ht="19.899999999999999" customHeight="1" thickBot="1">
      <c r="A13" s="203">
        <v>35000</v>
      </c>
      <c r="B13" s="204" t="s">
        <v>281</v>
      </c>
      <c r="C13" s="187" t="e">
        <f>sheet1 #REF!</f>
        <v>#NAME?</v>
      </c>
      <c r="D13" s="205" t="e">
        <f>IF(increase=0,ROUND(C13*1,0),ROUND(C13+C13*(increase/100),0))</f>
        <v>#NAME?</v>
      </c>
      <c r="E13" s="205" t="e">
        <f>IF(D13&gt;0,ROUND(D13*((rerun/100)+1)+(cont*365),0),ROUND(D13,0))</f>
        <v>#NAME?</v>
      </c>
      <c r="F13" s="205" t="e">
        <f t="shared" si="0"/>
        <v>#NAME?</v>
      </c>
      <c r="G13" s="206">
        <v>100</v>
      </c>
      <c r="H13" s="205" t="e">
        <f t="shared" si="1"/>
        <v>#NAME?</v>
      </c>
      <c r="I13" s="206">
        <v>6</v>
      </c>
      <c r="J13" s="207"/>
      <c r="K13" s="208" t="e">
        <f t="shared" si="2"/>
        <v>#NAME?</v>
      </c>
      <c r="L13" s="209"/>
      <c r="M13" s="209"/>
      <c r="N13" s="210"/>
      <c r="O13" s="210"/>
      <c r="P13" s="210"/>
      <c r="Q13" s="211"/>
      <c r="R13" s="211"/>
      <c r="S13" s="210"/>
      <c r="T13" s="211"/>
      <c r="U13" s="212"/>
      <c r="V13" s="212"/>
      <c r="W13" s="209"/>
      <c r="X13" s="209"/>
      <c r="Y13" s="210"/>
      <c r="Z13" s="210"/>
      <c r="AA13" s="210"/>
      <c r="AB13" s="211"/>
      <c r="AC13" s="211"/>
      <c r="AD13" s="210"/>
      <c r="AE13" s="211"/>
      <c r="AF13" s="212"/>
      <c r="AG13" s="212"/>
      <c r="AH13" s="209"/>
      <c r="AI13" s="209"/>
      <c r="AJ13" s="210"/>
      <c r="AK13" s="210"/>
      <c r="AL13" s="210"/>
      <c r="AM13" s="211"/>
      <c r="AN13" s="211"/>
      <c r="AO13" s="210"/>
      <c r="AP13" s="211"/>
      <c r="AQ13" s="212"/>
      <c r="AR13" s="212"/>
      <c r="AS13" s="209"/>
      <c r="AT13" s="209"/>
      <c r="AU13" s="210"/>
      <c r="AV13" s="210"/>
      <c r="AW13" s="210"/>
      <c r="AX13" s="211"/>
      <c r="AY13" s="211"/>
      <c r="AZ13" s="210"/>
      <c r="BA13" s="211"/>
      <c r="BB13" s="212"/>
      <c r="BC13" s="212"/>
      <c r="BD13" s="209"/>
      <c r="BE13" s="209"/>
      <c r="BF13" s="210"/>
      <c r="BG13" s="210"/>
      <c r="BH13" s="210"/>
      <c r="BI13" s="211"/>
      <c r="BJ13" s="211"/>
      <c r="BK13" s="210"/>
      <c r="BL13" s="211"/>
      <c r="BM13" s="212"/>
      <c r="BN13" s="212"/>
      <c r="BO13" s="209"/>
      <c r="BP13" s="209"/>
      <c r="BQ13" s="210"/>
      <c r="BR13" s="210"/>
      <c r="BS13" s="210"/>
      <c r="BT13" s="211"/>
      <c r="BU13" s="211"/>
      <c r="BV13" s="210"/>
      <c r="BW13" s="211"/>
      <c r="BX13" s="212"/>
      <c r="BY13" s="212"/>
      <c r="BZ13" s="209"/>
      <c r="CA13" s="209"/>
      <c r="CB13" s="210"/>
      <c r="CC13" s="210"/>
      <c r="CD13" s="210"/>
      <c r="CE13" s="211"/>
      <c r="CF13" s="211"/>
      <c r="CG13" s="210"/>
      <c r="CH13" s="211"/>
      <c r="CI13" s="212"/>
      <c r="CJ13" s="212"/>
      <c r="CK13" s="209"/>
      <c r="CL13" s="209"/>
      <c r="CM13" s="210"/>
      <c r="CN13" s="210"/>
      <c r="CO13" s="210"/>
      <c r="CP13" s="211"/>
      <c r="CQ13" s="211"/>
      <c r="CR13" s="210"/>
      <c r="CS13" s="211"/>
      <c r="CT13" s="212"/>
      <c r="CU13" s="212"/>
      <c r="CV13" s="209"/>
      <c r="CW13" s="209"/>
      <c r="CX13" s="210"/>
      <c r="CY13" s="210"/>
      <c r="CZ13" s="210"/>
      <c r="DA13" s="211"/>
      <c r="DB13" s="211"/>
      <c r="DC13" s="210"/>
      <c r="DD13" s="211"/>
      <c r="DE13" s="212"/>
      <c r="DF13" s="212"/>
      <c r="DG13" s="209"/>
      <c r="DH13" s="209"/>
      <c r="DI13" s="210"/>
      <c r="DJ13" s="210"/>
      <c r="DK13" s="210"/>
      <c r="DL13" s="211"/>
      <c r="DM13" s="211"/>
      <c r="DN13" s="210"/>
      <c r="DO13" s="211"/>
      <c r="DP13" s="212"/>
      <c r="DQ13" s="212"/>
      <c r="DR13" s="209"/>
      <c r="DS13" s="209"/>
      <c r="DT13" s="210"/>
      <c r="DU13" s="210"/>
      <c r="DV13" s="210"/>
      <c r="DW13" s="211"/>
      <c r="DX13" s="211"/>
      <c r="DY13" s="210"/>
      <c r="DZ13" s="211"/>
      <c r="EA13" s="212"/>
      <c r="EB13" s="212"/>
      <c r="EC13" s="209"/>
      <c r="ED13" s="209"/>
      <c r="EE13" s="210"/>
      <c r="EF13" s="210"/>
      <c r="EG13" s="210"/>
      <c r="EH13" s="211"/>
      <c r="EI13" s="211"/>
      <c r="EJ13" s="210"/>
      <c r="EK13" s="211"/>
      <c r="EL13" s="212"/>
      <c r="EM13" s="212"/>
      <c r="EN13" s="209"/>
      <c r="EO13" s="209"/>
      <c r="EP13" s="210"/>
      <c r="EQ13" s="210"/>
      <c r="ER13" s="210"/>
      <c r="ES13" s="211"/>
      <c r="ET13" s="211"/>
      <c r="EU13" s="210"/>
      <c r="EV13" s="211"/>
      <c r="EW13" s="212"/>
      <c r="EX13" s="212"/>
      <c r="EY13" s="209"/>
      <c r="EZ13" s="209"/>
      <c r="FA13" s="210"/>
      <c r="FB13" s="210"/>
      <c r="FC13" s="210"/>
      <c r="FD13" s="211"/>
      <c r="FE13" s="211"/>
      <c r="FF13" s="210"/>
      <c r="FG13" s="211"/>
      <c r="FH13" s="212"/>
      <c r="FI13" s="212"/>
      <c r="FJ13" s="209"/>
      <c r="FK13" s="209"/>
      <c r="FL13" s="210"/>
      <c r="FM13" s="210"/>
      <c r="FN13" s="210"/>
      <c r="FO13" s="211"/>
      <c r="FP13" s="211"/>
      <c r="FQ13" s="210"/>
      <c r="FR13" s="211"/>
      <c r="FS13" s="212"/>
      <c r="FT13" s="212"/>
      <c r="FU13" s="209"/>
      <c r="FV13" s="209"/>
      <c r="FW13" s="210"/>
      <c r="FX13" s="210"/>
      <c r="FY13" s="210"/>
      <c r="FZ13" s="211"/>
      <c r="GA13" s="211"/>
      <c r="GB13" s="210"/>
      <c r="GC13" s="211"/>
      <c r="GD13" s="212"/>
      <c r="GE13" s="212"/>
      <c r="GF13" s="209"/>
      <c r="GG13" s="209"/>
      <c r="GH13" s="210"/>
      <c r="GI13" s="210"/>
      <c r="GJ13" s="210"/>
      <c r="GK13" s="211"/>
      <c r="GL13" s="211"/>
      <c r="GM13" s="210"/>
      <c r="GN13" s="211"/>
      <c r="GO13" s="212"/>
      <c r="GP13" s="212"/>
      <c r="GQ13" s="209"/>
      <c r="GR13" s="209"/>
      <c r="GS13" s="210"/>
      <c r="GT13" s="210"/>
      <c r="GU13" s="210"/>
      <c r="GV13" s="211"/>
      <c r="GW13" s="211"/>
      <c r="GX13" s="210"/>
      <c r="GY13" s="211"/>
      <c r="GZ13" s="212"/>
      <c r="HA13" s="212"/>
      <c r="HB13" s="209"/>
      <c r="HC13" s="209"/>
      <c r="HD13" s="210"/>
      <c r="HE13" s="210"/>
      <c r="HF13" s="210"/>
      <c r="HG13" s="211"/>
      <c r="HH13" s="211"/>
      <c r="HI13" s="210"/>
      <c r="HJ13" s="211"/>
      <c r="HK13" s="212"/>
      <c r="HL13" s="212"/>
      <c r="HM13" s="209"/>
      <c r="HN13" s="209"/>
      <c r="HO13" s="210"/>
      <c r="HP13" s="210"/>
      <c r="HQ13" s="210"/>
      <c r="HR13" s="211"/>
      <c r="HS13" s="211"/>
      <c r="HT13" s="210"/>
      <c r="HU13" s="211"/>
      <c r="HV13" s="212"/>
      <c r="HW13" s="212"/>
      <c r="HX13" s="209"/>
      <c r="HY13" s="209"/>
      <c r="HZ13" s="210"/>
      <c r="IA13" s="210"/>
      <c r="IB13" s="210"/>
      <c r="IC13" s="211"/>
      <c r="ID13" s="211"/>
      <c r="IE13" s="210"/>
      <c r="IF13" s="211"/>
      <c r="IG13" s="212"/>
      <c r="IH13" s="212"/>
      <c r="II13" s="209"/>
      <c r="IJ13" s="209"/>
      <c r="IK13" s="210"/>
      <c r="IL13" s="210"/>
      <c r="IM13" s="210"/>
      <c r="IN13" s="211"/>
      <c r="IO13" s="211"/>
      <c r="IP13" s="210"/>
      <c r="IQ13" s="211"/>
      <c r="IR13" s="212"/>
      <c r="IS13" s="212"/>
      <c r="IT13" s="209"/>
      <c r="IU13" s="209"/>
      <c r="IV13" s="210"/>
    </row>
    <row r="14" spans="1:256" ht="19.899999999999999" customHeight="1">
      <c r="A14" s="214">
        <v>33510</v>
      </c>
      <c r="B14" s="215" t="s">
        <v>282</v>
      </c>
      <c r="C14" s="187" t="e">
        <f>sheet1 #REF!</f>
        <v>#NAME?</v>
      </c>
      <c r="D14" s="216" t="e">
        <f>IF(increase=0,ROUND(C14*1,0),ROUND(C14+C14*(increase/100),0))</f>
        <v>#NAME?</v>
      </c>
      <c r="E14" s="216" t="e">
        <f>IF(D14&gt;0,ROUND(D14*((rerun/100)+1)+(cont*365),0),ROUND(D14,0))</f>
        <v>#NAME?</v>
      </c>
      <c r="F14" s="216" t="e">
        <f t="shared" si="0"/>
        <v>#NAME?</v>
      </c>
      <c r="G14" s="217">
        <v>100</v>
      </c>
      <c r="H14" s="216" t="e">
        <f t="shared" si="1"/>
        <v>#NAME?</v>
      </c>
      <c r="I14" s="217">
        <v>6</v>
      </c>
      <c r="J14" s="218"/>
      <c r="K14" s="219" t="e">
        <f t="shared" si="2"/>
        <v>#NAME?</v>
      </c>
    </row>
    <row r="15" spans="1:256" ht="19.899999999999999" customHeight="1">
      <c r="A15" s="185">
        <v>33520</v>
      </c>
      <c r="B15" s="186" t="s">
        <v>283</v>
      </c>
      <c r="C15" s="187" t="e">
        <f>sheet1 #REF!</f>
        <v>#NAME?</v>
      </c>
      <c r="D15" s="187" t="e">
        <f>IF(increase=0,ROUND(C15*1,0),ROUND(C15+C15*(increase/100),0))</f>
        <v>#NAME?</v>
      </c>
      <c r="E15" s="187" t="e">
        <f>IF(D15&gt;0,ROUND(D15*((rerun/100)+1)+(cont*365),0),ROUND(D15,0))</f>
        <v>#NAME?</v>
      </c>
      <c r="F15" s="187" t="e">
        <f t="shared" si="0"/>
        <v>#NAME?</v>
      </c>
      <c r="G15" s="188">
        <v>100</v>
      </c>
      <c r="H15" s="187" t="e">
        <f t="shared" si="1"/>
        <v>#NAME?</v>
      </c>
      <c r="I15" s="188">
        <v>6</v>
      </c>
      <c r="J15" s="191"/>
      <c r="K15" s="192" t="e">
        <f t="shared" si="2"/>
        <v>#NAME?</v>
      </c>
      <c r="L15" s="193"/>
      <c r="M15" s="193"/>
      <c r="N15" s="194"/>
      <c r="O15" s="194"/>
      <c r="P15" s="194"/>
      <c r="Q15" s="195"/>
      <c r="R15" s="195"/>
      <c r="S15" s="194"/>
      <c r="T15" s="195"/>
      <c r="U15" s="196"/>
      <c r="V15" s="196"/>
      <c r="W15" s="193"/>
      <c r="X15" s="193"/>
      <c r="Y15" s="194"/>
      <c r="Z15" s="194"/>
      <c r="AA15" s="194"/>
      <c r="AB15" s="195"/>
      <c r="AC15" s="195"/>
      <c r="AD15" s="194"/>
      <c r="AE15" s="195"/>
      <c r="AF15" s="196"/>
      <c r="AG15" s="196"/>
      <c r="AH15" s="193"/>
      <c r="AI15" s="193"/>
      <c r="AJ15" s="194"/>
      <c r="AK15" s="194"/>
      <c r="AL15" s="194"/>
      <c r="AM15" s="195"/>
      <c r="AN15" s="195"/>
      <c r="AO15" s="194"/>
      <c r="AP15" s="195"/>
      <c r="AQ15" s="196"/>
      <c r="AR15" s="196"/>
      <c r="AS15" s="193"/>
      <c r="AT15" s="193"/>
      <c r="AU15" s="194"/>
      <c r="AV15" s="194"/>
      <c r="AW15" s="194"/>
      <c r="AX15" s="195"/>
      <c r="AY15" s="195"/>
      <c r="AZ15" s="194"/>
      <c r="BA15" s="195"/>
      <c r="BB15" s="196"/>
      <c r="BC15" s="196"/>
      <c r="BD15" s="193"/>
      <c r="BE15" s="193"/>
      <c r="BF15" s="194"/>
      <c r="BG15" s="194"/>
      <c r="BH15" s="194"/>
      <c r="BI15" s="195"/>
      <c r="BJ15" s="195"/>
      <c r="BK15" s="194"/>
      <c r="BL15" s="195"/>
      <c r="BM15" s="196"/>
      <c r="BN15" s="196"/>
      <c r="BO15" s="193"/>
      <c r="BP15" s="193"/>
      <c r="BQ15" s="194"/>
      <c r="BR15" s="194"/>
      <c r="BS15" s="194"/>
      <c r="BT15" s="195"/>
      <c r="BU15" s="195"/>
      <c r="BV15" s="194"/>
      <c r="BW15" s="195"/>
      <c r="BX15" s="196"/>
      <c r="BY15" s="196"/>
      <c r="BZ15" s="193"/>
      <c r="CA15" s="193"/>
      <c r="CB15" s="194"/>
      <c r="CC15" s="194"/>
      <c r="CD15" s="194"/>
      <c r="CE15" s="195"/>
      <c r="CF15" s="195"/>
      <c r="CG15" s="194"/>
      <c r="CH15" s="195"/>
      <c r="CI15" s="196"/>
      <c r="CJ15" s="196"/>
      <c r="CK15" s="193"/>
      <c r="CL15" s="193"/>
      <c r="CM15" s="194"/>
      <c r="CN15" s="194"/>
      <c r="CO15" s="194"/>
      <c r="CP15" s="195"/>
      <c r="CQ15" s="195"/>
      <c r="CR15" s="194"/>
      <c r="CS15" s="195"/>
      <c r="CT15" s="196"/>
      <c r="CU15" s="196"/>
      <c r="CV15" s="193"/>
      <c r="CW15" s="193"/>
      <c r="CX15" s="194"/>
      <c r="CY15" s="194"/>
      <c r="CZ15" s="194"/>
      <c r="DA15" s="195"/>
      <c r="DB15" s="195"/>
      <c r="DC15" s="194"/>
      <c r="DD15" s="195"/>
      <c r="DE15" s="196"/>
      <c r="DF15" s="196"/>
      <c r="DG15" s="193"/>
      <c r="DH15" s="193"/>
      <c r="DI15" s="194"/>
      <c r="DJ15" s="194"/>
      <c r="DK15" s="194"/>
      <c r="DL15" s="195"/>
      <c r="DM15" s="195"/>
      <c r="DN15" s="194"/>
      <c r="DO15" s="195"/>
      <c r="DP15" s="196"/>
      <c r="DQ15" s="196"/>
      <c r="DR15" s="193"/>
      <c r="DS15" s="193"/>
      <c r="DT15" s="194"/>
      <c r="DU15" s="194"/>
      <c r="DV15" s="194"/>
      <c r="DW15" s="195"/>
      <c r="DX15" s="195"/>
      <c r="DY15" s="194"/>
      <c r="DZ15" s="195"/>
      <c r="EA15" s="196"/>
      <c r="EB15" s="196"/>
      <c r="EC15" s="193"/>
      <c r="ED15" s="193"/>
      <c r="EE15" s="194"/>
      <c r="EF15" s="194"/>
      <c r="EG15" s="194"/>
      <c r="EH15" s="195"/>
      <c r="EI15" s="195"/>
      <c r="EJ15" s="194"/>
      <c r="EK15" s="195"/>
      <c r="EL15" s="196"/>
      <c r="EM15" s="196"/>
      <c r="EN15" s="193"/>
      <c r="EO15" s="193"/>
      <c r="EP15" s="194"/>
      <c r="EQ15" s="194"/>
      <c r="ER15" s="194"/>
      <c r="ES15" s="195"/>
      <c r="ET15" s="195"/>
      <c r="EU15" s="194"/>
      <c r="EV15" s="195"/>
      <c r="EW15" s="196"/>
      <c r="EX15" s="196"/>
      <c r="EY15" s="193"/>
      <c r="EZ15" s="193"/>
      <c r="FA15" s="194"/>
      <c r="FB15" s="194"/>
      <c r="FC15" s="194"/>
      <c r="FD15" s="195"/>
      <c r="FE15" s="195"/>
      <c r="FF15" s="194"/>
      <c r="FG15" s="195"/>
      <c r="FH15" s="196"/>
      <c r="FI15" s="196"/>
      <c r="FJ15" s="193"/>
      <c r="FK15" s="193"/>
      <c r="FL15" s="194"/>
      <c r="FM15" s="194"/>
      <c r="FN15" s="194"/>
      <c r="FO15" s="195"/>
      <c r="FP15" s="195"/>
      <c r="FQ15" s="194"/>
      <c r="FR15" s="195"/>
      <c r="FS15" s="196"/>
      <c r="FT15" s="196"/>
      <c r="FU15" s="193"/>
      <c r="FV15" s="193"/>
      <c r="FW15" s="194"/>
      <c r="FX15" s="194"/>
      <c r="FY15" s="194"/>
      <c r="FZ15" s="195"/>
      <c r="GA15" s="195"/>
      <c r="GB15" s="194"/>
      <c r="GC15" s="195"/>
      <c r="GD15" s="196"/>
      <c r="GE15" s="196"/>
      <c r="GF15" s="193"/>
      <c r="GG15" s="193"/>
      <c r="GH15" s="194"/>
      <c r="GI15" s="194"/>
      <c r="GJ15" s="194"/>
      <c r="GK15" s="195"/>
      <c r="GL15" s="195"/>
      <c r="GM15" s="194"/>
      <c r="GN15" s="195"/>
      <c r="GO15" s="196"/>
      <c r="GP15" s="196"/>
      <c r="GQ15" s="193"/>
      <c r="GR15" s="193"/>
      <c r="GS15" s="194"/>
      <c r="GT15" s="194"/>
      <c r="GU15" s="194"/>
      <c r="GV15" s="195"/>
      <c r="GW15" s="195"/>
      <c r="GX15" s="194"/>
      <c r="GY15" s="195"/>
      <c r="GZ15" s="196"/>
      <c r="HA15" s="196"/>
      <c r="HB15" s="193"/>
      <c r="HC15" s="193"/>
      <c r="HD15" s="194"/>
      <c r="HE15" s="194"/>
      <c r="HF15" s="194"/>
      <c r="HG15" s="195"/>
      <c r="HH15" s="195"/>
      <c r="HI15" s="194"/>
      <c r="HJ15" s="195"/>
      <c r="HK15" s="196"/>
      <c r="HL15" s="196"/>
      <c r="HM15" s="193"/>
      <c r="HN15" s="193"/>
      <c r="HO15" s="194"/>
      <c r="HP15" s="194"/>
      <c r="HQ15" s="194"/>
      <c r="HR15" s="195"/>
      <c r="HS15" s="195"/>
      <c r="HT15" s="194"/>
      <c r="HU15" s="195"/>
      <c r="HV15" s="196"/>
      <c r="HW15" s="196"/>
      <c r="HX15" s="193"/>
      <c r="HY15" s="193"/>
      <c r="HZ15" s="194"/>
      <c r="IA15" s="194"/>
      <c r="IB15" s="194"/>
      <c r="IC15" s="195"/>
      <c r="ID15" s="195"/>
      <c r="IE15" s="194"/>
      <c r="IF15" s="195"/>
      <c r="IG15" s="196"/>
      <c r="IH15" s="196"/>
      <c r="II15" s="193"/>
      <c r="IJ15" s="193"/>
      <c r="IK15" s="194"/>
      <c r="IL15" s="194"/>
      <c r="IM15" s="194"/>
      <c r="IN15" s="195"/>
      <c r="IO15" s="195"/>
      <c r="IP15" s="194"/>
      <c r="IQ15" s="195"/>
      <c r="IR15" s="196"/>
      <c r="IS15" s="196"/>
      <c r="IT15" s="193"/>
      <c r="IU15" s="193"/>
      <c r="IV15" s="194"/>
    </row>
    <row r="16" spans="1:256" ht="19.899999999999999" customHeight="1">
      <c r="A16" s="220">
        <v>33540</v>
      </c>
      <c r="B16" s="221" t="s">
        <v>284</v>
      </c>
      <c r="C16" s="187" t="e">
        <f>sheet1 #REF!</f>
        <v>#NAME?</v>
      </c>
      <c r="D16" s="187" t="e">
        <f>IF(increase=0,ROUND(C16*1,0),ROUND(C16+C16*(increase/100),0))</f>
        <v>#NAME?</v>
      </c>
      <c r="E16" s="187" t="e">
        <f>IF(D16&gt;0,ROUND(D16*((rerun/100)+1)+(cont*365),0),ROUND(D16,0))</f>
        <v>#NAME?</v>
      </c>
      <c r="F16" s="187" t="e">
        <f t="shared" si="0"/>
        <v>#NAME?</v>
      </c>
      <c r="G16" s="188">
        <v>100</v>
      </c>
      <c r="H16" s="187" t="e">
        <f t="shared" si="1"/>
        <v>#NAME?</v>
      </c>
      <c r="I16" s="188">
        <v>6</v>
      </c>
      <c r="J16" s="191"/>
      <c r="K16" s="192" t="e">
        <f t="shared" si="2"/>
        <v>#NAME?</v>
      </c>
      <c r="L16" s="193"/>
      <c r="M16" s="193"/>
      <c r="N16" s="194"/>
      <c r="O16" s="194"/>
      <c r="P16" s="194"/>
      <c r="Q16" s="195"/>
      <c r="R16" s="195"/>
      <c r="S16" s="194"/>
      <c r="T16" s="195"/>
      <c r="U16" s="196"/>
      <c r="V16" s="196"/>
      <c r="W16" s="193"/>
      <c r="X16" s="193"/>
      <c r="Y16" s="194"/>
      <c r="Z16" s="194"/>
      <c r="AA16" s="194"/>
      <c r="AB16" s="195"/>
      <c r="AC16" s="195"/>
      <c r="AD16" s="194"/>
      <c r="AE16" s="195"/>
      <c r="AF16" s="196"/>
      <c r="AG16" s="196"/>
      <c r="AH16" s="193"/>
      <c r="AI16" s="193"/>
      <c r="AJ16" s="194"/>
      <c r="AK16" s="194"/>
      <c r="AL16" s="194"/>
      <c r="AM16" s="195"/>
      <c r="AN16" s="195"/>
      <c r="AO16" s="194"/>
      <c r="AP16" s="195"/>
      <c r="AQ16" s="196"/>
      <c r="AR16" s="196"/>
      <c r="AS16" s="193"/>
      <c r="AT16" s="193"/>
      <c r="AU16" s="194"/>
      <c r="AV16" s="194"/>
      <c r="AW16" s="194"/>
      <c r="AX16" s="195"/>
      <c r="AY16" s="195"/>
      <c r="AZ16" s="194"/>
      <c r="BA16" s="195"/>
      <c r="BB16" s="196"/>
      <c r="BC16" s="196"/>
      <c r="BD16" s="193"/>
      <c r="BE16" s="193"/>
      <c r="BF16" s="194"/>
      <c r="BG16" s="194"/>
      <c r="BH16" s="194"/>
      <c r="BI16" s="195"/>
      <c r="BJ16" s="195"/>
      <c r="BK16" s="194"/>
      <c r="BL16" s="195"/>
      <c r="BM16" s="196"/>
      <c r="BN16" s="196"/>
      <c r="BO16" s="193"/>
      <c r="BP16" s="193"/>
      <c r="BQ16" s="194"/>
      <c r="BR16" s="194"/>
      <c r="BS16" s="194"/>
      <c r="BT16" s="195"/>
      <c r="BU16" s="195"/>
      <c r="BV16" s="194"/>
      <c r="BW16" s="195"/>
      <c r="BX16" s="196"/>
      <c r="BY16" s="196"/>
      <c r="BZ16" s="193"/>
      <c r="CA16" s="193"/>
      <c r="CB16" s="194"/>
      <c r="CC16" s="194"/>
      <c r="CD16" s="194"/>
      <c r="CE16" s="195"/>
      <c r="CF16" s="195"/>
      <c r="CG16" s="194"/>
      <c r="CH16" s="195"/>
      <c r="CI16" s="196"/>
      <c r="CJ16" s="196"/>
      <c r="CK16" s="193"/>
      <c r="CL16" s="193"/>
      <c r="CM16" s="194"/>
      <c r="CN16" s="194"/>
      <c r="CO16" s="194"/>
      <c r="CP16" s="195"/>
      <c r="CQ16" s="195"/>
      <c r="CR16" s="194"/>
      <c r="CS16" s="195"/>
      <c r="CT16" s="196"/>
      <c r="CU16" s="196"/>
      <c r="CV16" s="193"/>
      <c r="CW16" s="193"/>
      <c r="CX16" s="194"/>
      <c r="CY16" s="194"/>
      <c r="CZ16" s="194"/>
      <c r="DA16" s="195"/>
      <c r="DB16" s="195"/>
      <c r="DC16" s="194"/>
      <c r="DD16" s="195"/>
      <c r="DE16" s="196"/>
      <c r="DF16" s="196"/>
      <c r="DG16" s="193"/>
      <c r="DH16" s="193"/>
      <c r="DI16" s="194"/>
      <c r="DJ16" s="194"/>
      <c r="DK16" s="194"/>
      <c r="DL16" s="195"/>
      <c r="DM16" s="195"/>
      <c r="DN16" s="194"/>
      <c r="DO16" s="195"/>
      <c r="DP16" s="196"/>
      <c r="DQ16" s="196"/>
      <c r="DR16" s="193"/>
      <c r="DS16" s="193"/>
      <c r="DT16" s="194"/>
      <c r="DU16" s="194"/>
      <c r="DV16" s="194"/>
      <c r="DW16" s="195"/>
      <c r="DX16" s="195"/>
      <c r="DY16" s="194"/>
      <c r="DZ16" s="195"/>
      <c r="EA16" s="196"/>
      <c r="EB16" s="196"/>
      <c r="EC16" s="193"/>
      <c r="ED16" s="193"/>
      <c r="EE16" s="194"/>
      <c r="EF16" s="194"/>
      <c r="EG16" s="194"/>
      <c r="EH16" s="195"/>
      <c r="EI16" s="195"/>
      <c r="EJ16" s="194"/>
      <c r="EK16" s="195"/>
      <c r="EL16" s="196"/>
      <c r="EM16" s="196"/>
      <c r="EN16" s="193"/>
      <c r="EO16" s="193"/>
      <c r="EP16" s="194"/>
      <c r="EQ16" s="194"/>
      <c r="ER16" s="194"/>
      <c r="ES16" s="195"/>
      <c r="ET16" s="195"/>
      <c r="EU16" s="194"/>
      <c r="EV16" s="195"/>
      <c r="EW16" s="196"/>
      <c r="EX16" s="196"/>
      <c r="EY16" s="193"/>
      <c r="EZ16" s="193"/>
      <c r="FA16" s="194"/>
      <c r="FB16" s="194"/>
      <c r="FC16" s="194"/>
      <c r="FD16" s="195"/>
      <c r="FE16" s="195"/>
      <c r="FF16" s="194"/>
      <c r="FG16" s="195"/>
      <c r="FH16" s="196"/>
      <c r="FI16" s="196"/>
      <c r="FJ16" s="193"/>
      <c r="FK16" s="193"/>
      <c r="FL16" s="194"/>
      <c r="FM16" s="194"/>
      <c r="FN16" s="194"/>
      <c r="FO16" s="195"/>
      <c r="FP16" s="195"/>
      <c r="FQ16" s="194"/>
      <c r="FR16" s="195"/>
      <c r="FS16" s="196"/>
      <c r="FT16" s="196"/>
      <c r="FU16" s="193"/>
      <c r="FV16" s="193"/>
      <c r="FW16" s="194"/>
      <c r="FX16" s="194"/>
      <c r="FY16" s="194"/>
      <c r="FZ16" s="195"/>
      <c r="GA16" s="195"/>
      <c r="GB16" s="194"/>
      <c r="GC16" s="195"/>
      <c r="GD16" s="196"/>
      <c r="GE16" s="196"/>
      <c r="GF16" s="193"/>
      <c r="GG16" s="193"/>
      <c r="GH16" s="194"/>
      <c r="GI16" s="194"/>
      <c r="GJ16" s="194"/>
      <c r="GK16" s="195"/>
      <c r="GL16" s="195"/>
      <c r="GM16" s="194"/>
      <c r="GN16" s="195"/>
      <c r="GO16" s="196"/>
      <c r="GP16" s="196"/>
      <c r="GQ16" s="193"/>
      <c r="GR16" s="193"/>
      <c r="GS16" s="194"/>
      <c r="GT16" s="194"/>
      <c r="GU16" s="194"/>
      <c r="GV16" s="195"/>
      <c r="GW16" s="195"/>
      <c r="GX16" s="194"/>
      <c r="GY16" s="195"/>
      <c r="GZ16" s="196"/>
      <c r="HA16" s="196"/>
      <c r="HB16" s="193"/>
      <c r="HC16" s="193"/>
      <c r="HD16" s="194"/>
      <c r="HE16" s="194"/>
      <c r="HF16" s="194"/>
      <c r="HG16" s="195"/>
      <c r="HH16" s="195"/>
      <c r="HI16" s="194"/>
      <c r="HJ16" s="195"/>
      <c r="HK16" s="196"/>
      <c r="HL16" s="196"/>
      <c r="HM16" s="193"/>
      <c r="HN16" s="193"/>
      <c r="HO16" s="194"/>
      <c r="HP16" s="194"/>
      <c r="HQ16" s="194"/>
      <c r="HR16" s="195"/>
      <c r="HS16" s="195"/>
      <c r="HT16" s="194"/>
      <c r="HU16" s="195"/>
      <c r="HV16" s="196"/>
      <c r="HW16" s="196"/>
      <c r="HX16" s="193"/>
      <c r="HY16" s="193"/>
      <c r="HZ16" s="194"/>
      <c r="IA16" s="194"/>
      <c r="IB16" s="194"/>
      <c r="IC16" s="195"/>
      <c r="ID16" s="195"/>
      <c r="IE16" s="194"/>
      <c r="IF16" s="195"/>
      <c r="IG16" s="196"/>
      <c r="IH16" s="196"/>
      <c r="II16" s="193"/>
      <c r="IJ16" s="193"/>
      <c r="IK16" s="194"/>
      <c r="IL16" s="194"/>
      <c r="IM16" s="194"/>
      <c r="IN16" s="195"/>
      <c r="IO16" s="195"/>
      <c r="IP16" s="194"/>
      <c r="IQ16" s="195"/>
      <c r="IR16" s="196"/>
      <c r="IS16" s="196"/>
      <c r="IT16" s="193"/>
      <c r="IU16" s="193"/>
      <c r="IV16" s="194"/>
    </row>
    <row r="17" spans="1:256" ht="19.899999999999999" customHeight="1">
      <c r="A17" s="220" t="s">
        <v>285</v>
      </c>
      <c r="B17" s="221" t="s">
        <v>286</v>
      </c>
      <c r="C17" s="187" t="e">
        <f>sheet1 #REF!</f>
        <v>#NAME?</v>
      </c>
      <c r="D17" s="187" t="e">
        <f>IF(increase=0,ROUND(C17*1,0),ROUND(C17+C17*(increase/100),0))</f>
        <v>#NAME?</v>
      </c>
      <c r="E17" s="187" t="e">
        <f>IF(D17&gt;0,ROUND(D17*((rerun/100)+1)+(cont*365),0),ROUND(D17,0))</f>
        <v>#NAME?</v>
      </c>
      <c r="F17" s="187" t="e">
        <f t="shared" si="0"/>
        <v>#NAME?</v>
      </c>
      <c r="G17" s="188">
        <v>100</v>
      </c>
      <c r="H17" s="187" t="e">
        <f t="shared" si="1"/>
        <v>#NAME?</v>
      </c>
      <c r="I17" s="188">
        <v>6</v>
      </c>
      <c r="J17" s="191"/>
      <c r="K17" s="192" t="e">
        <f t="shared" si="2"/>
        <v>#NAME?</v>
      </c>
      <c r="L17" s="193"/>
      <c r="M17" s="193"/>
      <c r="N17" s="194"/>
      <c r="O17" s="194"/>
      <c r="P17" s="194"/>
      <c r="Q17" s="195"/>
      <c r="R17" s="195"/>
      <c r="S17" s="194"/>
      <c r="T17" s="195"/>
      <c r="U17" s="196"/>
      <c r="V17" s="196"/>
      <c r="W17" s="193"/>
      <c r="X17" s="193"/>
      <c r="Y17" s="194"/>
      <c r="Z17" s="194"/>
      <c r="AA17" s="194"/>
      <c r="AB17" s="195"/>
      <c r="AC17" s="195"/>
      <c r="AD17" s="194"/>
      <c r="AE17" s="195"/>
      <c r="AF17" s="196"/>
      <c r="AG17" s="196"/>
      <c r="AH17" s="193"/>
      <c r="AI17" s="193"/>
      <c r="AJ17" s="194"/>
      <c r="AK17" s="194"/>
      <c r="AL17" s="194"/>
      <c r="AM17" s="195"/>
      <c r="AN17" s="195"/>
      <c r="AO17" s="194"/>
      <c r="AP17" s="195"/>
      <c r="AQ17" s="196"/>
      <c r="AR17" s="196"/>
      <c r="AS17" s="193"/>
      <c r="AT17" s="193"/>
      <c r="AU17" s="194"/>
      <c r="AV17" s="194"/>
      <c r="AW17" s="194"/>
      <c r="AX17" s="195"/>
      <c r="AY17" s="195"/>
      <c r="AZ17" s="194"/>
      <c r="BA17" s="195"/>
      <c r="BB17" s="196"/>
      <c r="BC17" s="196"/>
      <c r="BD17" s="193"/>
      <c r="BE17" s="193"/>
      <c r="BF17" s="194"/>
      <c r="BG17" s="194"/>
      <c r="BH17" s="194"/>
      <c r="BI17" s="195"/>
      <c r="BJ17" s="195"/>
      <c r="BK17" s="194"/>
      <c r="BL17" s="195"/>
      <c r="BM17" s="196"/>
      <c r="BN17" s="196"/>
      <c r="BO17" s="193"/>
      <c r="BP17" s="193"/>
      <c r="BQ17" s="194"/>
      <c r="BR17" s="194"/>
      <c r="BS17" s="194"/>
      <c r="BT17" s="195"/>
      <c r="BU17" s="195"/>
      <c r="BV17" s="194"/>
      <c r="BW17" s="195"/>
      <c r="BX17" s="196"/>
      <c r="BY17" s="196"/>
      <c r="BZ17" s="193"/>
      <c r="CA17" s="193"/>
      <c r="CB17" s="194"/>
      <c r="CC17" s="194"/>
      <c r="CD17" s="194"/>
      <c r="CE17" s="195"/>
      <c r="CF17" s="195"/>
      <c r="CG17" s="194"/>
      <c r="CH17" s="195"/>
      <c r="CI17" s="196"/>
      <c r="CJ17" s="196"/>
      <c r="CK17" s="193"/>
      <c r="CL17" s="193"/>
      <c r="CM17" s="194"/>
      <c r="CN17" s="194"/>
      <c r="CO17" s="194"/>
      <c r="CP17" s="195"/>
      <c r="CQ17" s="195"/>
      <c r="CR17" s="194"/>
      <c r="CS17" s="195"/>
      <c r="CT17" s="196"/>
      <c r="CU17" s="196"/>
      <c r="CV17" s="193"/>
      <c r="CW17" s="193"/>
      <c r="CX17" s="194"/>
      <c r="CY17" s="194"/>
      <c r="CZ17" s="194"/>
      <c r="DA17" s="195"/>
      <c r="DB17" s="195"/>
      <c r="DC17" s="194"/>
      <c r="DD17" s="195"/>
      <c r="DE17" s="196"/>
      <c r="DF17" s="196"/>
      <c r="DG17" s="193"/>
      <c r="DH17" s="193"/>
      <c r="DI17" s="194"/>
      <c r="DJ17" s="194"/>
      <c r="DK17" s="194"/>
      <c r="DL17" s="195"/>
      <c r="DM17" s="195"/>
      <c r="DN17" s="194"/>
      <c r="DO17" s="195"/>
      <c r="DP17" s="196"/>
      <c r="DQ17" s="196"/>
      <c r="DR17" s="193"/>
      <c r="DS17" s="193"/>
      <c r="DT17" s="194"/>
      <c r="DU17" s="194"/>
      <c r="DV17" s="194"/>
      <c r="DW17" s="195"/>
      <c r="DX17" s="195"/>
      <c r="DY17" s="194"/>
      <c r="DZ17" s="195"/>
      <c r="EA17" s="196"/>
      <c r="EB17" s="196"/>
      <c r="EC17" s="193"/>
      <c r="ED17" s="193"/>
      <c r="EE17" s="194"/>
      <c r="EF17" s="194"/>
      <c r="EG17" s="194"/>
      <c r="EH17" s="195"/>
      <c r="EI17" s="195"/>
      <c r="EJ17" s="194"/>
      <c r="EK17" s="195"/>
      <c r="EL17" s="196"/>
      <c r="EM17" s="196"/>
      <c r="EN17" s="193"/>
      <c r="EO17" s="193"/>
      <c r="EP17" s="194"/>
      <c r="EQ17" s="194"/>
      <c r="ER17" s="194"/>
      <c r="ES17" s="195"/>
      <c r="ET17" s="195"/>
      <c r="EU17" s="194"/>
      <c r="EV17" s="195"/>
      <c r="EW17" s="196"/>
      <c r="EX17" s="196"/>
      <c r="EY17" s="193"/>
      <c r="EZ17" s="193"/>
      <c r="FA17" s="194"/>
      <c r="FB17" s="194"/>
      <c r="FC17" s="194"/>
      <c r="FD17" s="195"/>
      <c r="FE17" s="195"/>
      <c r="FF17" s="194"/>
      <c r="FG17" s="195"/>
      <c r="FH17" s="196"/>
      <c r="FI17" s="196"/>
      <c r="FJ17" s="193"/>
      <c r="FK17" s="193"/>
      <c r="FL17" s="194"/>
      <c r="FM17" s="194"/>
      <c r="FN17" s="194"/>
      <c r="FO17" s="195"/>
      <c r="FP17" s="195"/>
      <c r="FQ17" s="194"/>
      <c r="FR17" s="195"/>
      <c r="FS17" s="196"/>
      <c r="FT17" s="196"/>
      <c r="FU17" s="193"/>
      <c r="FV17" s="193"/>
      <c r="FW17" s="194"/>
      <c r="FX17" s="194"/>
      <c r="FY17" s="194"/>
      <c r="FZ17" s="195"/>
      <c r="GA17" s="195"/>
      <c r="GB17" s="194"/>
      <c r="GC17" s="195"/>
      <c r="GD17" s="196"/>
      <c r="GE17" s="196"/>
      <c r="GF17" s="193"/>
      <c r="GG17" s="193"/>
      <c r="GH17" s="194"/>
      <c r="GI17" s="194"/>
      <c r="GJ17" s="194"/>
      <c r="GK17" s="195"/>
      <c r="GL17" s="195"/>
      <c r="GM17" s="194"/>
      <c r="GN17" s="195"/>
      <c r="GO17" s="196"/>
      <c r="GP17" s="196"/>
      <c r="GQ17" s="193"/>
      <c r="GR17" s="193"/>
      <c r="GS17" s="194"/>
      <c r="GT17" s="194"/>
      <c r="GU17" s="194"/>
      <c r="GV17" s="195"/>
      <c r="GW17" s="195"/>
      <c r="GX17" s="194"/>
      <c r="GY17" s="195"/>
      <c r="GZ17" s="196"/>
      <c r="HA17" s="196"/>
      <c r="HB17" s="193"/>
      <c r="HC17" s="193"/>
      <c r="HD17" s="194"/>
      <c r="HE17" s="194"/>
      <c r="HF17" s="194"/>
      <c r="HG17" s="195"/>
      <c r="HH17" s="195"/>
      <c r="HI17" s="194"/>
      <c r="HJ17" s="195"/>
      <c r="HK17" s="196"/>
      <c r="HL17" s="196"/>
      <c r="HM17" s="193"/>
      <c r="HN17" s="193"/>
      <c r="HO17" s="194"/>
      <c r="HP17" s="194"/>
      <c r="HQ17" s="194"/>
      <c r="HR17" s="195"/>
      <c r="HS17" s="195"/>
      <c r="HT17" s="194"/>
      <c r="HU17" s="195"/>
      <c r="HV17" s="196"/>
      <c r="HW17" s="196"/>
      <c r="HX17" s="193"/>
      <c r="HY17" s="193"/>
      <c r="HZ17" s="194"/>
      <c r="IA17" s="194"/>
      <c r="IB17" s="194"/>
      <c r="IC17" s="195"/>
      <c r="ID17" s="195"/>
      <c r="IE17" s="194"/>
      <c r="IF17" s="195"/>
      <c r="IG17" s="196"/>
      <c r="IH17" s="196"/>
      <c r="II17" s="193"/>
      <c r="IJ17" s="193"/>
      <c r="IK17" s="194"/>
      <c r="IL17" s="194"/>
      <c r="IM17" s="194"/>
      <c r="IN17" s="195"/>
      <c r="IO17" s="195"/>
      <c r="IP17" s="194"/>
      <c r="IQ17" s="195"/>
      <c r="IR17" s="196"/>
      <c r="IS17" s="196"/>
      <c r="IT17" s="193"/>
      <c r="IU17" s="193"/>
      <c r="IV17" s="194"/>
    </row>
    <row r="18" spans="1:256" ht="19.899999999999999" customHeight="1">
      <c r="A18" s="220">
        <v>33530</v>
      </c>
      <c r="B18" s="221" t="s">
        <v>287</v>
      </c>
      <c r="C18" s="187" t="e">
        <f>sheet1 #REF!</f>
        <v>#NAME?</v>
      </c>
      <c r="D18" s="187" t="e">
        <f>IF(increase=0,ROUND(C18*1,0),ROUND(C18+C18*(increase/100),0))</f>
        <v>#NAME?</v>
      </c>
      <c r="E18" s="187" t="e">
        <f>IF(D18&gt;0,ROUND(D18*((rerun/100)+1)+(cont*365),0),ROUND(D18,0))</f>
        <v>#NAME?</v>
      </c>
      <c r="F18" s="187" t="e">
        <f t="shared" si="0"/>
        <v>#NAME?</v>
      </c>
      <c r="G18" s="188">
        <v>100</v>
      </c>
      <c r="H18" s="187" t="e">
        <f t="shared" si="1"/>
        <v>#NAME?</v>
      </c>
      <c r="I18" s="188">
        <v>6</v>
      </c>
      <c r="J18" s="191"/>
      <c r="K18" s="192" t="e">
        <f t="shared" si="2"/>
        <v>#NAME?</v>
      </c>
    </row>
    <row r="19" spans="1:256" ht="19.899999999999999" customHeight="1">
      <c r="A19" s="220">
        <v>33560</v>
      </c>
      <c r="B19" s="221" t="s">
        <v>288</v>
      </c>
      <c r="C19" s="187" t="e">
        <f>sheet1 #REF!</f>
        <v>#NAME?</v>
      </c>
      <c r="D19" s="187" t="e">
        <f>IF(increase=0,ROUND(C19*1,0),ROUND(C19+C19*(increase/100),0))</f>
        <v>#NAME?</v>
      </c>
      <c r="E19" s="187" t="e">
        <f>IF(D19&gt;0,ROUND(D19*((rerun/100)+1)+(cont*365),0),ROUND(D19,0))</f>
        <v>#NAME?</v>
      </c>
      <c r="F19" s="187" t="e">
        <f t="shared" si="0"/>
        <v>#NAME?</v>
      </c>
      <c r="G19" s="188">
        <v>100</v>
      </c>
      <c r="H19" s="187" t="e">
        <f t="shared" si="1"/>
        <v>#NAME?</v>
      </c>
      <c r="I19" s="188">
        <v>6</v>
      </c>
      <c r="J19" s="191"/>
      <c r="K19" s="192" t="e">
        <f t="shared" si="2"/>
        <v>#NAME?</v>
      </c>
    </row>
    <row r="20" spans="1:256" ht="19.899999999999999" customHeight="1">
      <c r="A20" s="220">
        <v>33550</v>
      </c>
      <c r="B20" s="221" t="s">
        <v>289</v>
      </c>
      <c r="C20" s="187" t="e">
        <f>sheet1 #REF!</f>
        <v>#NAME?</v>
      </c>
      <c r="D20" s="187" t="e">
        <f>IF(increase=0,ROUND(C20*1,0),ROUND(C20+C20*(increase/100),0))</f>
        <v>#NAME?</v>
      </c>
      <c r="E20" s="187" t="e">
        <f>IF(D20&gt;0,ROUND(D20*((rerun/100)+1)+(cont*365),0),ROUND(D20,0))</f>
        <v>#NAME?</v>
      </c>
      <c r="F20" s="187" t="e">
        <f t="shared" si="0"/>
        <v>#NAME?</v>
      </c>
      <c r="G20" s="188">
        <v>100</v>
      </c>
      <c r="H20" s="187" t="e">
        <f t="shared" si="1"/>
        <v>#NAME?</v>
      </c>
      <c r="I20" s="188">
        <v>6</v>
      </c>
      <c r="J20" s="191"/>
      <c r="K20" s="192" t="e">
        <f t="shared" si="2"/>
        <v>#NAME?</v>
      </c>
    </row>
    <row r="21" spans="1:256" ht="19.899999999999999" customHeight="1">
      <c r="A21" s="222">
        <v>33570</v>
      </c>
      <c r="B21" s="223" t="s">
        <v>290</v>
      </c>
      <c r="C21" s="187" t="e">
        <f>sheet1 #REF!</f>
        <v>#NAME?</v>
      </c>
      <c r="D21" s="187" t="e">
        <f>IF(increase=0,ROUND(C21*1,0),ROUND(C21+C21*(increase/100),0))</f>
        <v>#NAME?</v>
      </c>
      <c r="E21" s="187" t="e">
        <f>IF(D21&gt;0,ROUND(D21*((rerun/100)+1)+(cont*365),0),ROUND(D21,0))</f>
        <v>#NAME?</v>
      </c>
      <c r="F21" s="187" t="e">
        <f t="shared" si="0"/>
        <v>#NAME?</v>
      </c>
      <c r="G21" s="224">
        <v>100</v>
      </c>
      <c r="H21" s="187" t="e">
        <f t="shared" si="1"/>
        <v>#NAME?</v>
      </c>
      <c r="I21" s="224">
        <v>6</v>
      </c>
      <c r="J21" s="191"/>
      <c r="K21" s="192" t="e">
        <f t="shared" si="2"/>
        <v>#NAME?</v>
      </c>
    </row>
    <row r="22" spans="1:256" ht="19.899999999999999" customHeight="1">
      <c r="A22" s="222" t="s">
        <v>291</v>
      </c>
      <c r="B22" s="223" t="s">
        <v>292</v>
      </c>
      <c r="C22" s="187" t="e">
        <f>sheet1 #REF!</f>
        <v>#NAME?</v>
      </c>
      <c r="D22" s="187" t="e">
        <f>IF(increase=0,ROUND(C22*1,0),ROUND(C22+C22*(increase/100),0))</f>
        <v>#NAME?</v>
      </c>
      <c r="E22" s="187" t="e">
        <f>IF(D22&gt;0,ROUND(D22*((rerun/100)+1)+(cont*365),0),ROUND(D22,0))</f>
        <v>#NAME?</v>
      </c>
      <c r="F22" s="187" t="e">
        <f t="shared" si="0"/>
        <v>#NAME?</v>
      </c>
      <c r="G22" s="225">
        <v>100</v>
      </c>
      <c r="H22" s="187" t="e">
        <f t="shared" si="1"/>
        <v>#NAME?</v>
      </c>
      <c r="I22" s="224">
        <v>6</v>
      </c>
      <c r="J22" s="191"/>
      <c r="K22" s="192" t="e">
        <f t="shared" si="2"/>
        <v>#NAME?</v>
      </c>
    </row>
    <row r="23" spans="1:256" ht="19.899999999999999" customHeight="1">
      <c r="A23" s="222">
        <v>33211</v>
      </c>
      <c r="B23" s="226" t="s">
        <v>293</v>
      </c>
      <c r="C23" s="187" t="e">
        <f>sheet1 #REF!</f>
        <v>#NAME?</v>
      </c>
      <c r="D23" s="187" t="e">
        <f>IF(increase=0,ROUND(C23*1,0),ROUND(C23+C23*(increase/100),0))</f>
        <v>#NAME?</v>
      </c>
      <c r="E23" s="227" t="e">
        <f>IF(D23&gt;0,ROUND(D23*((rerun/100)+1)+(cont*365),0),ROUND(D23,0))</f>
        <v>#NAME?</v>
      </c>
      <c r="F23" s="227" t="e">
        <f t="shared" si="0"/>
        <v>#NAME?</v>
      </c>
      <c r="G23" s="224">
        <v>300</v>
      </c>
      <c r="H23" s="227" t="e">
        <f t="shared" si="1"/>
        <v>#NAME?</v>
      </c>
      <c r="I23" s="224">
        <v>2</v>
      </c>
      <c r="J23" s="191"/>
      <c r="K23" s="192" t="e">
        <f t="shared" si="2"/>
        <v>#NAME?</v>
      </c>
    </row>
    <row r="24" spans="1:256" ht="19.899999999999999" customHeight="1">
      <c r="A24" s="222" t="s">
        <v>294</v>
      </c>
      <c r="B24" s="226" t="s">
        <v>295</v>
      </c>
      <c r="C24" s="187" t="e">
        <f>sheet1 #REF!</f>
        <v>#NAME?</v>
      </c>
      <c r="D24" s="187" t="e">
        <f>IF(increase=0,ROUND(C24*1,0),ROUND(C24+C24*(increase/100),0))</f>
        <v>#NAME?</v>
      </c>
      <c r="E24" s="227" t="e">
        <f>IF(D24&gt;0,ROUND(D24*((rerun/100)+1)+(cont*365),0),ROUND(D24,0))</f>
        <v>#NAME?</v>
      </c>
      <c r="F24" s="227" t="e">
        <f t="shared" si="0"/>
        <v>#NAME?</v>
      </c>
      <c r="G24" s="224">
        <v>100</v>
      </c>
      <c r="H24" s="227" t="e">
        <f t="shared" si="1"/>
        <v>#NAME?</v>
      </c>
      <c r="I24" s="224">
        <v>6</v>
      </c>
      <c r="J24" s="191"/>
      <c r="K24" s="192" t="e">
        <f t="shared" si="2"/>
        <v>#NAME?</v>
      </c>
    </row>
    <row r="25" spans="1:256" ht="19.899999999999999" customHeight="1">
      <c r="A25" s="228" t="s">
        <v>296</v>
      </c>
      <c r="B25" s="229" t="s">
        <v>297</v>
      </c>
      <c r="C25" s="187" t="e">
        <f>sheet1 #REF!</f>
        <v>#NAME?</v>
      </c>
      <c r="D25" s="227" t="e">
        <f>IF(increase=0,ROUND(C25*1,0),ROUND(C25+C25*(increase/100),0))</f>
        <v>#NAME?</v>
      </c>
      <c r="E25" s="227" t="e">
        <f>IF(D25&gt;0,ROUND(D25*((rerun/100)+1)+(cont*365),0),ROUND(D25,0))</f>
        <v>#NAME?</v>
      </c>
      <c r="F25" s="227" t="e">
        <f t="shared" si="0"/>
        <v>#NAME?</v>
      </c>
      <c r="G25" s="224">
        <v>100</v>
      </c>
      <c r="H25" s="227" t="e">
        <f t="shared" si="1"/>
        <v>#NAME?</v>
      </c>
      <c r="I25" s="224">
        <v>6</v>
      </c>
      <c r="J25" s="191"/>
      <c r="K25" s="192" t="e">
        <f t="shared" si="2"/>
        <v>#NAME?</v>
      </c>
    </row>
    <row r="26" spans="1:256" ht="19.899999999999999" customHeight="1" thickBot="1">
      <c r="A26" s="230" t="s">
        <v>298</v>
      </c>
      <c r="B26" s="231" t="s">
        <v>299</v>
      </c>
      <c r="C26" s="187" t="e">
        <f>sheet1 #REF!</f>
        <v>#NAME?</v>
      </c>
      <c r="D26" s="232" t="e">
        <f>IF(increase=0,ROUND(C26*1,0),ROUND(C26+C26*(increase/100),0))</f>
        <v>#NAME?</v>
      </c>
      <c r="E26" s="232" t="e">
        <f>IF(D26&gt;0,ROUND(D26*((rerun/100)+1)+(cont*365),0),ROUND(D26,0))</f>
        <v>#NAME?</v>
      </c>
      <c r="F26" s="232" t="e">
        <f t="shared" si="0"/>
        <v>#NAME?</v>
      </c>
      <c r="G26" s="233">
        <v>100</v>
      </c>
      <c r="H26" s="232" t="e">
        <f t="shared" si="1"/>
        <v>#NAME?</v>
      </c>
      <c r="I26" s="233">
        <v>6</v>
      </c>
      <c r="J26" s="234"/>
      <c r="K26" s="235" t="e">
        <f t="shared" si="2"/>
        <v>#NAME?</v>
      </c>
    </row>
    <row r="27" spans="1:256" ht="19.899999999999999" customHeight="1">
      <c r="A27" s="236" t="s">
        <v>300</v>
      </c>
      <c r="B27" s="237" t="s">
        <v>301</v>
      </c>
      <c r="C27" s="187" t="e">
        <f>sheet1 #REF!</f>
        <v>#NAME?</v>
      </c>
      <c r="D27" s="216" t="e">
        <f>IF(increase=0,ROUND(C27*1,0),ROUND(C27+C27*(increase/100),0))</f>
        <v>#NAME?</v>
      </c>
      <c r="E27" s="216" t="e">
        <f>IF(D27&gt;0,ROUND(D27*((rerun/100)+1)+(cont*365),0),ROUND(D27,0))</f>
        <v>#NAME?</v>
      </c>
      <c r="F27" s="216" t="e">
        <f t="shared" si="0"/>
        <v>#NAME?</v>
      </c>
      <c r="G27" s="217">
        <v>100</v>
      </c>
      <c r="H27" s="216" t="e">
        <f t="shared" si="1"/>
        <v>#NAME?</v>
      </c>
      <c r="I27" s="217">
        <v>3</v>
      </c>
      <c r="J27" s="218"/>
      <c r="K27" s="219" t="e">
        <f t="shared" si="2"/>
        <v>#NAME?</v>
      </c>
    </row>
    <row r="28" spans="1:256" ht="19.899999999999999" customHeight="1">
      <c r="A28" s="220">
        <v>387992</v>
      </c>
      <c r="B28" s="221" t="s">
        <v>302</v>
      </c>
      <c r="C28" s="187" t="e">
        <f>sheet1 #REF!</f>
        <v>#NAME?</v>
      </c>
      <c r="D28" s="187" t="e">
        <f>IF(increase=0,ROUND(C28*1,0),ROUND(C28+C28*(increase/100),0))</f>
        <v>#NAME?</v>
      </c>
      <c r="E28" s="187" t="e">
        <f>IF(D28&gt;0,ROUND(D28*((rerun/100)+1)+(cont*365),0),ROUND(D28,0))</f>
        <v>#NAME?</v>
      </c>
      <c r="F28" s="187" t="e">
        <f t="shared" si="0"/>
        <v>#NAME?</v>
      </c>
      <c r="G28" s="188">
        <v>100</v>
      </c>
      <c r="H28" s="187" t="e">
        <f t="shared" si="1"/>
        <v>#NAME?</v>
      </c>
      <c r="I28" s="188">
        <v>3</v>
      </c>
      <c r="J28" s="191"/>
      <c r="K28" s="192" t="e">
        <f t="shared" si="2"/>
        <v>#NAME?</v>
      </c>
    </row>
    <row r="29" spans="1:256" ht="19.899999999999999" customHeight="1">
      <c r="A29" s="220">
        <v>33000</v>
      </c>
      <c r="B29" s="221" t="s">
        <v>303</v>
      </c>
      <c r="C29" s="187" t="e">
        <f>sheet1 #REF!</f>
        <v>#NAME?</v>
      </c>
      <c r="D29" s="187" t="e">
        <f>IF(increase=0,ROUND(C29*1,0),ROUND(C29+C29*(increase/100),0))</f>
        <v>#NAME?</v>
      </c>
      <c r="E29" s="187" t="e">
        <f>IF(D29&gt;0,ROUND(D29*((rerun/100)+1)+(cont*365),0),ROUND(D29,0))</f>
        <v>#NAME?</v>
      </c>
      <c r="F29" s="187" t="e">
        <f t="shared" si="0"/>
        <v>#NAME?</v>
      </c>
      <c r="G29" s="188">
        <v>100</v>
      </c>
      <c r="H29" s="187" t="e">
        <f t="shared" si="1"/>
        <v>#NAME?</v>
      </c>
      <c r="I29" s="188">
        <v>12</v>
      </c>
      <c r="J29" s="191"/>
      <c r="K29" s="192" t="e">
        <f t="shared" si="2"/>
        <v>#NAME?</v>
      </c>
    </row>
    <row r="30" spans="1:256" ht="19.899999999999999" customHeight="1">
      <c r="A30" s="220" t="s">
        <v>304</v>
      </c>
      <c r="B30" s="221" t="s">
        <v>305</v>
      </c>
      <c r="C30" s="187" t="e">
        <f>sheet1 #REF!</f>
        <v>#NAME?</v>
      </c>
      <c r="D30" s="187" t="e">
        <f>IF(increase=0,ROUND(C30*1,0),ROUND(C30+C30*(increase/100),0))</f>
        <v>#NAME?</v>
      </c>
      <c r="E30" s="187" t="e">
        <f>IF(D30&gt;0,ROUND(D30*((rerun/100)+1)+(cont*365),0),ROUND(D30,0))</f>
        <v>#NAME?</v>
      </c>
      <c r="F30" s="187" t="e">
        <f t="shared" si="0"/>
        <v>#NAME?</v>
      </c>
      <c r="G30" s="188">
        <v>100</v>
      </c>
      <c r="H30" s="187" t="e">
        <f t="shared" si="1"/>
        <v>#NAME?</v>
      </c>
      <c r="I30" s="188">
        <v>12</v>
      </c>
      <c r="J30" s="191"/>
      <c r="K30" s="192" t="e">
        <f t="shared" si="2"/>
        <v>#NAME?</v>
      </c>
    </row>
    <row r="31" spans="1:256" ht="19.899999999999999" customHeight="1">
      <c r="A31" s="222" t="s">
        <v>306</v>
      </c>
      <c r="B31" s="223" t="s">
        <v>307</v>
      </c>
      <c r="C31" s="187" t="e">
        <f>sheet1 #REF!</f>
        <v>#NAME?</v>
      </c>
      <c r="D31" s="187" t="e">
        <f>IF(increase=0,ROUND(C31*1,0),ROUND(C31+C31*(increase/100),0))</f>
        <v>#NAME?</v>
      </c>
      <c r="E31" s="187" t="e">
        <f>IF(D31&gt;0,ROUND(D31*((rerun/100)+1)+(cont*365),0),ROUND(D31,0))</f>
        <v>#NAME?</v>
      </c>
      <c r="F31" s="187" t="e">
        <f t="shared" si="0"/>
        <v>#NAME?</v>
      </c>
      <c r="G31" s="188">
        <v>100</v>
      </c>
      <c r="H31" s="187" t="e">
        <f t="shared" si="1"/>
        <v>#NAME?</v>
      </c>
      <c r="I31" s="188">
        <v>12</v>
      </c>
      <c r="J31" s="191"/>
      <c r="K31" s="192" t="e">
        <f t="shared" si="2"/>
        <v>#NAME?</v>
      </c>
    </row>
    <row r="32" spans="1:256" ht="19.899999999999999" customHeight="1" thickBot="1">
      <c r="A32" s="197">
        <v>33020</v>
      </c>
      <c r="B32" s="238" t="s">
        <v>308</v>
      </c>
      <c r="C32" s="187" t="e">
        <f>sheet1 #REF!</f>
        <v>#NAME?</v>
      </c>
      <c r="D32" s="199" t="e">
        <f>IF(increase=0,ROUND(C32*1,0),ROUND(C32+C32*(increase/100),0))</f>
        <v>#NAME?</v>
      </c>
      <c r="E32" s="199" t="e">
        <f>IF(D32&gt;0,ROUND(D32*((rerun/100)+1)+(cont*365),0),ROUND(D32,0))</f>
        <v>#NAME?</v>
      </c>
      <c r="F32" s="199" t="e">
        <f t="shared" si="0"/>
        <v>#NAME?</v>
      </c>
      <c r="G32" s="200">
        <v>100</v>
      </c>
      <c r="H32" s="199" t="e">
        <f t="shared" si="1"/>
        <v>#NAME?</v>
      </c>
      <c r="I32" s="200">
        <v>6</v>
      </c>
      <c r="J32" s="201"/>
      <c r="K32" s="202" t="e">
        <f t="shared" si="2"/>
        <v>#NAME?</v>
      </c>
    </row>
    <row r="33" spans="1:12" ht="19.899999999999999" customHeight="1">
      <c r="A33" s="220">
        <v>34430</v>
      </c>
      <c r="B33" s="229" t="s">
        <v>309</v>
      </c>
      <c r="C33" s="187" t="e">
        <f>sheet1 #REF!</f>
        <v>#NAME?</v>
      </c>
      <c r="D33" s="187" t="e">
        <f>IF(increase=0,ROUND(C33*1,0),ROUND(C33+C33*(increase/100),0))</f>
        <v>#NAME?</v>
      </c>
      <c r="E33" s="187" t="e">
        <f>IF(D33&gt;0,ROUND(D33*((rerun/100)+1)+(cont*365),0),ROUND(D33,0))</f>
        <v>#NAME?</v>
      </c>
      <c r="F33" s="187" t="e">
        <f t="shared" si="0"/>
        <v>#NAME?</v>
      </c>
      <c r="G33" s="188">
        <v>100</v>
      </c>
      <c r="H33" s="187" t="e">
        <f t="shared" si="1"/>
        <v>#NAME?</v>
      </c>
      <c r="I33" s="188">
        <v>6</v>
      </c>
      <c r="J33" s="218"/>
      <c r="K33" s="219" t="e">
        <f t="shared" si="2"/>
        <v>#NAME?</v>
      </c>
    </row>
    <row r="34" spans="1:12" ht="19.899999999999999" customHeight="1">
      <c r="A34" s="220" t="s">
        <v>310</v>
      </c>
      <c r="B34" s="229" t="s">
        <v>311</v>
      </c>
      <c r="C34" s="187" t="e">
        <f>sheet1 #REF!</f>
        <v>#NAME?</v>
      </c>
      <c r="D34" s="187" t="e">
        <f>IF(increase=0,ROUND(C34*1,0),ROUND(C34+C34*(increase/100),0))</f>
        <v>#NAME?</v>
      </c>
      <c r="E34" s="187" t="e">
        <f>IF(D34&gt;0,ROUND(D34*((rerun/100)+1)+(cont*365),0),ROUND(D34,0))</f>
        <v>#NAME?</v>
      </c>
      <c r="F34" s="187" t="e">
        <f t="shared" si="0"/>
        <v>#NAME?</v>
      </c>
      <c r="G34" s="188">
        <v>100</v>
      </c>
      <c r="H34" s="187" t="e">
        <f t="shared" si="1"/>
        <v>#NAME?</v>
      </c>
      <c r="I34" s="188">
        <v>6</v>
      </c>
      <c r="J34" s="191"/>
      <c r="K34" s="192" t="e">
        <f t="shared" si="2"/>
        <v>#NAME?</v>
      </c>
    </row>
    <row r="35" spans="1:12" ht="19.899999999999999" customHeight="1">
      <c r="A35" s="220" t="s">
        <v>312</v>
      </c>
      <c r="B35" s="229" t="s">
        <v>313</v>
      </c>
      <c r="C35" s="187" t="e">
        <f>sheet1 #REF!</f>
        <v>#NAME?</v>
      </c>
      <c r="D35" s="187" t="e">
        <f>IF(increase=0,ROUND(C35*1,0),ROUND(C35+C35*(increase/100),0))</f>
        <v>#NAME?</v>
      </c>
      <c r="E35" s="187" t="e">
        <f>IF(D35&gt;0,ROUND(D35*((rerun/100)+1)+(cont*365),0),ROUND(D35,0))</f>
        <v>#NAME?</v>
      </c>
      <c r="F35" s="187" t="e">
        <f t="shared" si="0"/>
        <v>#NAME?</v>
      </c>
      <c r="G35" s="188">
        <v>100</v>
      </c>
      <c r="H35" s="187" t="e">
        <f t="shared" si="1"/>
        <v>#NAME?</v>
      </c>
      <c r="I35" s="188">
        <v>6</v>
      </c>
      <c r="J35" s="191"/>
      <c r="K35" s="192" t="e">
        <f t="shared" si="2"/>
        <v>#NAME?</v>
      </c>
    </row>
    <row r="36" spans="1:12" ht="19.899999999999999" customHeight="1">
      <c r="A36" s="220" t="s">
        <v>314</v>
      </c>
      <c r="B36" s="229" t="s">
        <v>315</v>
      </c>
      <c r="C36" s="187" t="e">
        <f>sheet1 #REF!</f>
        <v>#NAME?</v>
      </c>
      <c r="D36" s="187" t="e">
        <f>IF(increase=0,ROUND(C36*1,0),ROUND(C36+C36*(increase/100),0))</f>
        <v>#NAME?</v>
      </c>
      <c r="E36" s="187" t="e">
        <f>IF(D36&gt;0,ROUND(D36*((rerun/100)+1)+(cont*365),0),ROUND(D36,0))</f>
        <v>#NAME?</v>
      </c>
      <c r="F36" s="187" t="e">
        <f t="shared" ref="F36:F67" si="3">ABS(E36-D36)</f>
        <v>#NAME?</v>
      </c>
      <c r="G36" s="188">
        <v>100</v>
      </c>
      <c r="H36" s="187" t="e">
        <f t="shared" ref="H36:H67" si="4">ROUND((E36/G36+0.499999),0)</f>
        <v>#NAME?</v>
      </c>
      <c r="I36" s="188">
        <v>6</v>
      </c>
      <c r="J36" s="191"/>
      <c r="K36" s="192" t="e">
        <f t="shared" ref="K36:K67" si="5">H36*J36</f>
        <v>#NAME?</v>
      </c>
    </row>
    <row r="37" spans="1:12" ht="19.899999999999999" customHeight="1">
      <c r="A37" s="220" t="s">
        <v>316</v>
      </c>
      <c r="B37" s="229" t="s">
        <v>317</v>
      </c>
      <c r="C37" s="187" t="e">
        <f>sheet1 #REF!</f>
        <v>#NAME?</v>
      </c>
      <c r="D37" s="187" t="e">
        <f>IF(increase=0,ROUND(C37*1,0),ROUND(C37+C37*(increase/100),0))</f>
        <v>#NAME?</v>
      </c>
      <c r="E37" s="187" t="e">
        <f>IF(D37&gt;0,ROUND(D37*((rerun/100)+1)+(cont*365),0),ROUND(D37,0))</f>
        <v>#NAME?</v>
      </c>
      <c r="F37" s="187" t="e">
        <f t="shared" si="3"/>
        <v>#NAME?</v>
      </c>
      <c r="G37" s="188">
        <v>100</v>
      </c>
      <c r="H37" s="187" t="e">
        <f t="shared" si="4"/>
        <v>#NAME?</v>
      </c>
      <c r="I37" s="188">
        <v>6</v>
      </c>
      <c r="J37" s="191"/>
      <c r="K37" s="192" t="e">
        <f t="shared" si="5"/>
        <v>#NAME?</v>
      </c>
    </row>
    <row r="38" spans="1:12" ht="19.899999999999999" customHeight="1" thickBot="1">
      <c r="A38" s="197">
        <v>34470</v>
      </c>
      <c r="B38" s="198" t="s">
        <v>318</v>
      </c>
      <c r="C38" s="187" t="e">
        <f>sheet1 #REF!</f>
        <v>#NAME?</v>
      </c>
      <c r="D38" s="199" t="e">
        <f>IF(increase=0,ROUND(C38*1,0),ROUND(C38+C38*(increase/100),0))</f>
        <v>#NAME?</v>
      </c>
      <c r="E38" s="199" t="e">
        <f>IF(D38&gt;0,ROUND(D38*((rerun/100)+1)+(cont*365),0),ROUND(D38,0))</f>
        <v>#NAME?</v>
      </c>
      <c r="F38" s="199" t="e">
        <f t="shared" si="3"/>
        <v>#NAME?</v>
      </c>
      <c r="G38" s="200">
        <v>100</v>
      </c>
      <c r="H38" s="199" t="e">
        <f t="shared" si="4"/>
        <v>#NAME?</v>
      </c>
      <c r="I38" s="200">
        <v>6</v>
      </c>
      <c r="J38" s="201"/>
      <c r="K38" s="202" t="e">
        <f t="shared" si="5"/>
        <v>#NAME?</v>
      </c>
    </row>
    <row r="39" spans="1:12" ht="19.899999999999999" customHeight="1">
      <c r="A39" s="239">
        <v>33210</v>
      </c>
      <c r="B39" s="240" t="s">
        <v>319</v>
      </c>
      <c r="C39" s="187" t="e">
        <f>sheet1 #REF!</f>
        <v>#NAME?</v>
      </c>
      <c r="D39" s="241" t="e">
        <f>IF(increase=0,ROUND(C39*1,0),ROUND(C39+C39*(increase/100),0))</f>
        <v>#NAME?</v>
      </c>
      <c r="E39" s="241" t="e">
        <f>IF(D39&gt;0,ROUND(D39*((rerun/100)+1)+(cont*365),0),ROUND(D39,0))</f>
        <v>#NAME?</v>
      </c>
      <c r="F39" s="241" t="e">
        <f t="shared" si="3"/>
        <v>#NAME?</v>
      </c>
      <c r="G39" s="242">
        <v>100</v>
      </c>
      <c r="H39" s="241" t="e">
        <f t="shared" si="4"/>
        <v>#NAME?</v>
      </c>
      <c r="I39" s="242">
        <v>6</v>
      </c>
      <c r="J39" s="243"/>
      <c r="K39" s="244" t="e">
        <f t="shared" si="5"/>
        <v>#NAME?</v>
      </c>
    </row>
    <row r="40" spans="1:12" ht="19.899999999999999" customHeight="1">
      <c r="A40" s="222">
        <v>386357</v>
      </c>
      <c r="B40" s="223" t="s">
        <v>320</v>
      </c>
      <c r="C40" s="187" t="e">
        <f>sheet1 #REF!</f>
        <v>#NAME?</v>
      </c>
      <c r="D40" s="187" t="e">
        <f>IF(increase=0,ROUND(C40*1,0),ROUND(C40+C40*(increase/100),0))</f>
        <v>#NAME?</v>
      </c>
      <c r="E40" s="187" t="e">
        <f>IF(D40&gt;0,ROUND(D40*((rerun/100)+1)+(cont*365),0),ROUND(D40,0))</f>
        <v>#NAME?</v>
      </c>
      <c r="F40" s="187" t="e">
        <f t="shared" si="3"/>
        <v>#NAME?</v>
      </c>
      <c r="G40" s="224">
        <v>100</v>
      </c>
      <c r="H40" s="216" t="e">
        <f t="shared" si="4"/>
        <v>#NAME?</v>
      </c>
      <c r="I40" s="224">
        <v>6</v>
      </c>
      <c r="J40" s="191"/>
      <c r="K40" s="192" t="e">
        <f t="shared" si="5"/>
        <v>#NAME?</v>
      </c>
    </row>
    <row r="41" spans="1:12" ht="19.899999999999999" customHeight="1">
      <c r="A41" s="222">
        <v>387687</v>
      </c>
      <c r="B41" s="223" t="s">
        <v>321</v>
      </c>
      <c r="C41" s="187" t="e">
        <f>sheet1 #REF!</f>
        <v>#NAME?</v>
      </c>
      <c r="D41" s="187" t="e">
        <f>IF(increase=0,ROUND(C41*1,0),ROUND(C41+C41*(increase/100),0))</f>
        <v>#NAME?</v>
      </c>
      <c r="E41" s="187" t="e">
        <f>IF(D41&gt;0,ROUND(D41*((rerun/100)+1)+(cont*365),0),ROUND(D41,0))</f>
        <v>#NAME?</v>
      </c>
      <c r="F41" s="187" t="e">
        <f t="shared" si="3"/>
        <v>#NAME?</v>
      </c>
      <c r="G41" s="224">
        <v>100</v>
      </c>
      <c r="H41" s="216" t="e">
        <f t="shared" si="4"/>
        <v>#NAME?</v>
      </c>
      <c r="I41" s="224">
        <v>3</v>
      </c>
      <c r="J41" s="191"/>
      <c r="K41" s="192" t="e">
        <f t="shared" si="5"/>
        <v>#NAME?</v>
      </c>
    </row>
    <row r="42" spans="1:12" ht="19.899999999999999" customHeight="1">
      <c r="A42" s="222">
        <v>387620</v>
      </c>
      <c r="B42" s="223" t="s">
        <v>322</v>
      </c>
      <c r="C42" s="187" t="e">
        <f>sheet1 #REF!</f>
        <v>#NAME?</v>
      </c>
      <c r="D42" s="187" t="e">
        <f>IF(increase=0,ROUND(C42*1,0),ROUND(C42+C42*(increase/100),0))</f>
        <v>#NAME?</v>
      </c>
      <c r="E42" s="187" t="e">
        <f>IF(D42&gt;0,ROUND(D42*((rerun/100)+1)+(cont*365),0),ROUND(D42,0))</f>
        <v>#NAME?</v>
      </c>
      <c r="F42" s="187" t="e">
        <f t="shared" si="3"/>
        <v>#NAME?</v>
      </c>
      <c r="G42" s="224">
        <v>100</v>
      </c>
      <c r="H42" s="216" t="e">
        <f t="shared" si="4"/>
        <v>#NAME?</v>
      </c>
      <c r="I42" s="224">
        <v>3</v>
      </c>
      <c r="J42" s="191"/>
      <c r="K42" s="192" t="e">
        <f t="shared" si="5"/>
        <v>#NAME?</v>
      </c>
    </row>
    <row r="43" spans="1:12" ht="19.899999999999999" customHeight="1">
      <c r="A43" s="222">
        <v>37200</v>
      </c>
      <c r="B43" s="223" t="s">
        <v>323</v>
      </c>
      <c r="C43" s="187" t="e">
        <f>sheet1 #REF!</f>
        <v>#NAME?</v>
      </c>
      <c r="D43" s="187" t="e">
        <f>IF(increase=0,ROUND(C43*1,0),ROUND(C43+C43*(increase/100),0))</f>
        <v>#NAME?</v>
      </c>
      <c r="E43" s="187" t="e">
        <f>IF(D43&gt;0,ROUND(D43*((rerun/100)+1)+(cont*365),0),ROUND(D43,0))</f>
        <v>#NAME?</v>
      </c>
      <c r="F43" s="187" t="e">
        <f t="shared" si="3"/>
        <v>#NAME?</v>
      </c>
      <c r="G43" s="224">
        <v>100</v>
      </c>
      <c r="H43" s="187" t="e">
        <f t="shared" si="4"/>
        <v>#NAME?</v>
      </c>
      <c r="I43" s="224">
        <v>6</v>
      </c>
      <c r="J43" s="191"/>
      <c r="K43" s="192" t="e">
        <f t="shared" si="5"/>
        <v>#NAME?</v>
      </c>
    </row>
    <row r="44" spans="1:12" ht="19.899999999999999" customHeight="1">
      <c r="A44" s="222">
        <v>37210</v>
      </c>
      <c r="B44" s="223" t="s">
        <v>324</v>
      </c>
      <c r="C44" s="187" t="e">
        <f>sheet1 #REF!</f>
        <v>#NAME?</v>
      </c>
      <c r="D44" s="187" t="e">
        <f>IF(increase=0,ROUND(C44*1,0),ROUND(C44+C44*(increase/100),0))</f>
        <v>#NAME?</v>
      </c>
      <c r="E44" s="187" t="e">
        <f>IF(D44&gt;0,ROUND(D44*((rerun/100)+1)+(cont*365),0),ROUND(D44,0))</f>
        <v>#NAME?</v>
      </c>
      <c r="F44" s="227" t="e">
        <f t="shared" si="3"/>
        <v>#NAME?</v>
      </c>
      <c r="G44" s="224">
        <v>100</v>
      </c>
      <c r="H44" s="187" t="e">
        <f t="shared" si="4"/>
        <v>#NAME?</v>
      </c>
      <c r="I44" s="224">
        <v>6</v>
      </c>
      <c r="J44" s="191"/>
      <c r="K44" s="192" t="e">
        <f t="shared" si="5"/>
        <v>#NAME?</v>
      </c>
    </row>
    <row r="45" spans="1:12" ht="19.899999999999999" customHeight="1">
      <c r="A45" s="245" t="s">
        <v>325</v>
      </c>
      <c r="B45" s="246" t="s">
        <v>326</v>
      </c>
      <c r="C45" s="187" t="e">
        <f>sheet1 #REF!</f>
        <v>#NAME?</v>
      </c>
      <c r="D45" s="247" t="e">
        <f>IF(increase=0,ROUND(C45*1,0),ROUND(C45+C45*(increase/100),0))</f>
        <v>#NAME?</v>
      </c>
      <c r="E45" s="247" t="e">
        <f>IF(D45&gt;0,ROUND(D45*((rerun/100)+1)+(cont*365),0),ROUND(D45,0))</f>
        <v>#NAME?</v>
      </c>
      <c r="F45" s="248" t="e">
        <f t="shared" si="3"/>
        <v>#NAME?</v>
      </c>
      <c r="G45" s="249">
        <v>100</v>
      </c>
      <c r="H45" s="247" t="e">
        <f t="shared" si="4"/>
        <v>#NAME?</v>
      </c>
      <c r="I45" s="249">
        <v>6</v>
      </c>
      <c r="J45" s="250"/>
      <c r="K45" s="251" t="e">
        <f t="shared" si="5"/>
        <v>#NAME?</v>
      </c>
    </row>
    <row r="46" spans="1:12" ht="19.899999999999999" customHeight="1" thickBot="1">
      <c r="A46" s="197">
        <v>33200</v>
      </c>
      <c r="B46" s="238" t="s">
        <v>327</v>
      </c>
      <c r="C46" s="187" t="e">
        <f>sheet1 #REF!</f>
        <v>#NAME?</v>
      </c>
      <c r="D46" s="199" t="e">
        <f>IF(increase=0,ROUND(C46*1,0),ROUND(C46+C46*(increase/100),0))</f>
        <v>#NAME?</v>
      </c>
      <c r="E46" s="199" t="e">
        <f>IF(D46&gt;0,ROUND(D46*((rerun/100)+1)+(cont*365),0),ROUND(D46,0))</f>
        <v>#NAME?</v>
      </c>
      <c r="F46" s="199" t="e">
        <f t="shared" si="3"/>
        <v>#NAME?</v>
      </c>
      <c r="G46" s="200">
        <v>100</v>
      </c>
      <c r="H46" s="199" t="e">
        <f t="shared" si="4"/>
        <v>#NAME?</v>
      </c>
      <c r="I46" s="200">
        <v>6</v>
      </c>
      <c r="J46" s="201"/>
      <c r="K46" s="202" t="e">
        <f t="shared" si="5"/>
        <v>#NAME?</v>
      </c>
      <c r="L46" s="252"/>
    </row>
    <row r="47" spans="1:12" s="213" customFormat="1" ht="19.899999999999999" customHeight="1" thickBot="1">
      <c r="A47" s="253" t="s">
        <v>328</v>
      </c>
      <c r="B47" s="254" t="s">
        <v>329</v>
      </c>
      <c r="C47" s="187" t="e">
        <f>sheet1 #REF!</f>
        <v>#NAME?</v>
      </c>
      <c r="D47" s="205" t="e">
        <f>IF(increase=0,ROUND(C47*1,0),ROUND(C47+C47*(increase/100),0))</f>
        <v>#NAME?</v>
      </c>
      <c r="E47" s="205" t="e">
        <f>IF(D47&gt;0,ROUND(D47*((rerun/100)+1)+(cont*365),0),ROUND(D47,0))</f>
        <v>#NAME?</v>
      </c>
      <c r="F47" s="205" t="e">
        <f t="shared" si="3"/>
        <v>#NAME?</v>
      </c>
      <c r="G47" s="206">
        <v>100</v>
      </c>
      <c r="H47" s="205" t="e">
        <f t="shared" si="4"/>
        <v>#NAME?</v>
      </c>
      <c r="I47" s="206">
        <v>6</v>
      </c>
      <c r="J47" s="207"/>
      <c r="K47" s="208" t="e">
        <f t="shared" si="5"/>
        <v>#NAME?</v>
      </c>
    </row>
    <row r="48" spans="1:12" ht="19.899999999999999" customHeight="1">
      <c r="A48" s="255">
        <v>37300</v>
      </c>
      <c r="B48" s="256" t="s">
        <v>330</v>
      </c>
      <c r="C48" s="187" t="e">
        <f>sheet1 #REF!</f>
        <v>#NAME?</v>
      </c>
      <c r="D48" s="216" t="e">
        <f>IF(increase=0,ROUND(C48*1,0),ROUND(C48+C48*(increase/100),0))</f>
        <v>#NAME?</v>
      </c>
      <c r="E48" s="216" t="e">
        <f>IF(D48&gt;0,ROUND(D48*((rerun/100)+1)+(cont*365),0),ROUND(D48,0))</f>
        <v>#NAME?</v>
      </c>
      <c r="F48" s="216" t="e">
        <f t="shared" si="3"/>
        <v>#NAME?</v>
      </c>
      <c r="G48" s="217">
        <v>100</v>
      </c>
      <c r="H48" s="216" t="e">
        <f t="shared" si="4"/>
        <v>#NAME?</v>
      </c>
      <c r="I48" s="257">
        <v>6</v>
      </c>
      <c r="J48" s="218"/>
      <c r="K48" s="219" t="e">
        <f t="shared" si="5"/>
        <v>#NAME?</v>
      </c>
    </row>
    <row r="49" spans="1:256" ht="19.899999999999999" customHeight="1">
      <c r="A49" s="185" t="s">
        <v>331</v>
      </c>
      <c r="B49" s="186" t="s">
        <v>332</v>
      </c>
      <c r="C49" s="187" t="e">
        <f>sheet1 #REF!</f>
        <v>#NAME?</v>
      </c>
      <c r="D49" s="216" t="e">
        <f>IF(increase=0,ROUND(C49*1,0),ROUND(C49+C49*(increase/100),0))</f>
        <v>#NAME?</v>
      </c>
      <c r="E49" s="216" t="e">
        <f>IF(D49&gt;0,ROUND(D49*((rerun/100)+1)+(cont*365),0),ROUND(D49,0))</f>
        <v>#NAME?</v>
      </c>
      <c r="F49" s="216" t="e">
        <f t="shared" si="3"/>
        <v>#NAME?</v>
      </c>
      <c r="G49" s="217">
        <v>100</v>
      </c>
      <c r="H49" s="187" t="e">
        <f t="shared" si="4"/>
        <v>#NAME?</v>
      </c>
      <c r="I49" s="188">
        <v>6</v>
      </c>
      <c r="J49" s="191"/>
      <c r="K49" s="192" t="e">
        <f t="shared" si="5"/>
        <v>#NAME?</v>
      </c>
    </row>
    <row r="50" spans="1:256" ht="19.899999999999999" customHeight="1" thickBot="1">
      <c r="A50" s="197">
        <v>33580</v>
      </c>
      <c r="B50" s="238" t="s">
        <v>333</v>
      </c>
      <c r="C50" s="187" t="e">
        <f>sheet1 #REF!</f>
        <v>#NAME?</v>
      </c>
      <c r="D50" s="199" t="e">
        <f>IF(increase=0,ROUND(C50*1,0),ROUND(C50+C50*(increase/100),0))</f>
        <v>#NAME?</v>
      </c>
      <c r="E50" s="199" t="e">
        <f>IF(D50&gt;0,ROUND(D50*((rerun/100)+1)+(cont*365),0),ROUND(D50,0))</f>
        <v>#NAME?</v>
      </c>
      <c r="F50" s="199" t="e">
        <f t="shared" si="3"/>
        <v>#NAME?</v>
      </c>
      <c r="G50" s="258">
        <v>100</v>
      </c>
      <c r="H50" s="259" t="e">
        <f t="shared" si="4"/>
        <v>#NAME?</v>
      </c>
      <c r="I50" s="200">
        <v>6</v>
      </c>
      <c r="J50" s="201"/>
      <c r="K50" s="202" t="e">
        <f t="shared" si="5"/>
        <v>#NAME?</v>
      </c>
    </row>
    <row r="51" spans="1:256" ht="19.899999999999999" customHeight="1" thickBot="1">
      <c r="A51" s="260" t="s">
        <v>334</v>
      </c>
      <c r="B51" s="261" t="s">
        <v>335</v>
      </c>
      <c r="C51" s="187" t="e">
        <f>sheet1 #REF!</f>
        <v>#NAME?</v>
      </c>
      <c r="D51" s="199" t="e">
        <f>IF(increase=0,ROUND(C51*1,0),ROUND(C51+C51*(increase/100),0))</f>
        <v>#NAME?</v>
      </c>
      <c r="E51" s="262">
        <v>0</v>
      </c>
      <c r="F51" s="262" t="e">
        <f t="shared" si="3"/>
        <v>#NAME?</v>
      </c>
      <c r="G51" s="263">
        <v>100</v>
      </c>
      <c r="H51" s="264">
        <f t="shared" si="4"/>
        <v>0</v>
      </c>
      <c r="I51" s="265">
        <v>6</v>
      </c>
      <c r="J51" s="266"/>
      <c r="K51" s="267">
        <f t="shared" si="5"/>
        <v>0</v>
      </c>
    </row>
    <row r="52" spans="1:256" s="213" customFormat="1" ht="19.899999999999999" customHeight="1" thickBot="1">
      <c r="A52" s="253">
        <v>33410</v>
      </c>
      <c r="B52" s="254" t="s">
        <v>336</v>
      </c>
      <c r="C52" s="187" t="e">
        <f>sheet1 #REF!</f>
        <v>#NAME?</v>
      </c>
      <c r="D52" s="205" t="e">
        <f>IF(increase=0,ROUND(C52*1,0),ROUND(C52+C52*(increase/100),0))</f>
        <v>#NAME?</v>
      </c>
      <c r="E52" s="205" t="e">
        <f>IF(D52&gt;0,ROUND(D52*((rerun/100)+1)+(cont*365),0),ROUND(D52,0))</f>
        <v>#NAME?</v>
      </c>
      <c r="F52" s="205" t="e">
        <f t="shared" si="3"/>
        <v>#NAME?</v>
      </c>
      <c r="G52" s="206">
        <v>100</v>
      </c>
      <c r="H52" s="205" t="e">
        <f t="shared" si="4"/>
        <v>#NAME?</v>
      </c>
      <c r="I52" s="206">
        <v>6</v>
      </c>
      <c r="J52" s="207"/>
      <c r="K52" s="208" t="e">
        <f t="shared" si="5"/>
        <v>#NAME?</v>
      </c>
      <c r="L52" s="209"/>
      <c r="M52" s="209"/>
      <c r="N52" s="210"/>
      <c r="O52" s="210"/>
      <c r="P52" s="210"/>
      <c r="Q52" s="211"/>
      <c r="R52" s="211"/>
      <c r="S52" s="210"/>
      <c r="T52" s="211"/>
      <c r="U52" s="212"/>
      <c r="V52" s="212"/>
      <c r="W52" s="209"/>
      <c r="X52" s="209"/>
      <c r="Y52" s="210"/>
      <c r="Z52" s="210"/>
      <c r="AA52" s="210"/>
      <c r="AB52" s="211"/>
      <c r="AC52" s="211"/>
      <c r="AD52" s="210"/>
      <c r="AE52" s="211"/>
      <c r="AF52" s="212"/>
      <c r="AG52" s="212"/>
      <c r="AH52" s="209"/>
      <c r="AI52" s="209"/>
      <c r="AJ52" s="210"/>
      <c r="AK52" s="210"/>
      <c r="AL52" s="210"/>
      <c r="AM52" s="211"/>
      <c r="AN52" s="211"/>
      <c r="AO52" s="210"/>
      <c r="AP52" s="211"/>
      <c r="AQ52" s="212"/>
      <c r="AR52" s="212"/>
      <c r="AS52" s="209"/>
      <c r="AT52" s="209"/>
      <c r="AU52" s="210"/>
      <c r="AV52" s="210"/>
      <c r="AW52" s="210"/>
      <c r="AX52" s="211"/>
      <c r="AY52" s="211"/>
      <c r="AZ52" s="210"/>
      <c r="BA52" s="211"/>
      <c r="BB52" s="212"/>
      <c r="BC52" s="212"/>
      <c r="BD52" s="209"/>
      <c r="BE52" s="209"/>
      <c r="BF52" s="210"/>
      <c r="BG52" s="210"/>
      <c r="BH52" s="210"/>
      <c r="BI52" s="211"/>
      <c r="BJ52" s="211"/>
      <c r="BK52" s="210"/>
      <c r="BL52" s="211"/>
      <c r="BM52" s="212"/>
      <c r="BN52" s="212"/>
      <c r="BO52" s="209"/>
      <c r="BP52" s="209"/>
      <c r="BQ52" s="210"/>
      <c r="BR52" s="210"/>
      <c r="BS52" s="210"/>
      <c r="BT52" s="211"/>
      <c r="BU52" s="211"/>
      <c r="BV52" s="210"/>
      <c r="BW52" s="211"/>
      <c r="BX52" s="212"/>
      <c r="BY52" s="212"/>
      <c r="BZ52" s="209"/>
      <c r="CA52" s="209"/>
      <c r="CB52" s="210"/>
      <c r="CC52" s="210"/>
      <c r="CD52" s="210"/>
      <c r="CE52" s="211"/>
      <c r="CF52" s="211"/>
      <c r="CG52" s="210"/>
      <c r="CH52" s="211"/>
      <c r="CI52" s="212"/>
      <c r="CJ52" s="212"/>
      <c r="CK52" s="209"/>
      <c r="CL52" s="209"/>
      <c r="CM52" s="210"/>
      <c r="CN52" s="210"/>
      <c r="CO52" s="210"/>
      <c r="CP52" s="211"/>
      <c r="CQ52" s="211"/>
      <c r="CR52" s="210"/>
      <c r="CS52" s="211"/>
      <c r="CT52" s="212"/>
      <c r="CU52" s="212"/>
      <c r="CV52" s="209"/>
      <c r="CW52" s="209"/>
      <c r="CX52" s="210"/>
      <c r="CY52" s="210"/>
      <c r="CZ52" s="210"/>
      <c r="DA52" s="211"/>
      <c r="DB52" s="211"/>
      <c r="DC52" s="210"/>
      <c r="DD52" s="211"/>
      <c r="DE52" s="212"/>
      <c r="DF52" s="212"/>
      <c r="DG52" s="209"/>
      <c r="DH52" s="209"/>
      <c r="DI52" s="210"/>
      <c r="DJ52" s="210"/>
      <c r="DK52" s="210"/>
      <c r="DL52" s="211"/>
      <c r="DM52" s="211"/>
      <c r="DN52" s="210"/>
      <c r="DO52" s="211"/>
      <c r="DP52" s="212"/>
      <c r="DQ52" s="212"/>
      <c r="DR52" s="209"/>
      <c r="DS52" s="209"/>
      <c r="DT52" s="210"/>
      <c r="DU52" s="210"/>
      <c r="DV52" s="210"/>
      <c r="DW52" s="211"/>
      <c r="DX52" s="211"/>
      <c r="DY52" s="210"/>
      <c r="DZ52" s="211"/>
      <c r="EA52" s="212"/>
      <c r="EB52" s="212"/>
      <c r="EC52" s="209"/>
      <c r="ED52" s="209"/>
      <c r="EE52" s="210"/>
      <c r="EF52" s="210"/>
      <c r="EG52" s="210"/>
      <c r="EH52" s="211"/>
      <c r="EI52" s="211"/>
      <c r="EJ52" s="210"/>
      <c r="EK52" s="211"/>
      <c r="EL52" s="212"/>
      <c r="EM52" s="212"/>
      <c r="EN52" s="209"/>
      <c r="EO52" s="209"/>
      <c r="EP52" s="210"/>
      <c r="EQ52" s="210"/>
      <c r="ER52" s="210"/>
      <c r="ES52" s="211"/>
      <c r="ET52" s="211"/>
      <c r="EU52" s="210"/>
      <c r="EV52" s="211"/>
      <c r="EW52" s="212"/>
      <c r="EX52" s="212"/>
      <c r="EY52" s="209"/>
      <c r="EZ52" s="209"/>
      <c r="FA52" s="210"/>
      <c r="FB52" s="210"/>
      <c r="FC52" s="210"/>
      <c r="FD52" s="211"/>
      <c r="FE52" s="211"/>
      <c r="FF52" s="210"/>
      <c r="FG52" s="211"/>
      <c r="FH52" s="212"/>
      <c r="FI52" s="212"/>
      <c r="FJ52" s="209"/>
      <c r="FK52" s="209"/>
      <c r="FL52" s="210"/>
      <c r="FM52" s="210"/>
      <c r="FN52" s="210"/>
      <c r="FO52" s="211"/>
      <c r="FP52" s="211"/>
      <c r="FQ52" s="210"/>
      <c r="FR52" s="211"/>
      <c r="FS52" s="212"/>
      <c r="FT52" s="212"/>
      <c r="FU52" s="209"/>
      <c r="FV52" s="209"/>
      <c r="FW52" s="210"/>
      <c r="FX52" s="210"/>
      <c r="FY52" s="210"/>
      <c r="FZ52" s="211"/>
      <c r="GA52" s="211"/>
      <c r="GB52" s="210"/>
      <c r="GC52" s="211"/>
      <c r="GD52" s="212"/>
      <c r="GE52" s="212"/>
      <c r="GF52" s="209"/>
      <c r="GG52" s="209"/>
      <c r="GH52" s="210"/>
      <c r="GI52" s="210"/>
      <c r="GJ52" s="210"/>
      <c r="GK52" s="211"/>
      <c r="GL52" s="211"/>
      <c r="GM52" s="210"/>
      <c r="GN52" s="211"/>
      <c r="GO52" s="212"/>
      <c r="GP52" s="212"/>
      <c r="GQ52" s="209"/>
      <c r="GR52" s="209"/>
      <c r="GS52" s="210"/>
      <c r="GT52" s="210"/>
      <c r="GU52" s="210"/>
      <c r="GV52" s="211"/>
      <c r="GW52" s="211"/>
      <c r="GX52" s="210"/>
      <c r="GY52" s="211"/>
      <c r="GZ52" s="212"/>
      <c r="HA52" s="212"/>
      <c r="HB52" s="209"/>
      <c r="HC52" s="209"/>
      <c r="HD52" s="210"/>
      <c r="HE52" s="210"/>
      <c r="HF52" s="210"/>
      <c r="HG52" s="211"/>
      <c r="HH52" s="211"/>
      <c r="HI52" s="210"/>
      <c r="HJ52" s="211"/>
      <c r="HK52" s="212"/>
      <c r="HL52" s="212"/>
      <c r="HM52" s="209"/>
      <c r="HN52" s="209"/>
      <c r="HO52" s="210"/>
      <c r="HP52" s="210"/>
      <c r="HQ52" s="210"/>
      <c r="HR52" s="211"/>
      <c r="HS52" s="211"/>
      <c r="HT52" s="210"/>
      <c r="HU52" s="211"/>
      <c r="HV52" s="212"/>
      <c r="HW52" s="212"/>
      <c r="HX52" s="209"/>
      <c r="HY52" s="209"/>
      <c r="HZ52" s="210"/>
      <c r="IA52" s="210"/>
      <c r="IB52" s="210"/>
      <c r="IC52" s="211"/>
      <c r="ID52" s="211"/>
      <c r="IE52" s="210"/>
      <c r="IF52" s="211"/>
      <c r="IG52" s="212"/>
      <c r="IH52" s="212"/>
      <c r="II52" s="209"/>
      <c r="IJ52" s="209"/>
      <c r="IK52" s="210"/>
      <c r="IL52" s="210"/>
      <c r="IM52" s="210"/>
      <c r="IN52" s="211"/>
      <c r="IO52" s="211"/>
      <c r="IP52" s="210"/>
      <c r="IQ52" s="211"/>
      <c r="IR52" s="212"/>
      <c r="IS52" s="212"/>
      <c r="IT52" s="209"/>
      <c r="IU52" s="209"/>
      <c r="IV52" s="210"/>
    </row>
    <row r="53" spans="1:256" s="213" customFormat="1" ht="19.899999999999999" customHeight="1" thickBot="1">
      <c r="A53" s="253">
        <v>33600</v>
      </c>
      <c r="B53" s="254" t="s">
        <v>337</v>
      </c>
      <c r="C53" s="187" t="e">
        <f>sheet1 #REF!</f>
        <v>#NAME?</v>
      </c>
      <c r="D53" s="205" t="e">
        <f>IF(increase=0,ROUND(C53*1,0),ROUND(C53+C53*(increase/100),0))</f>
        <v>#NAME?</v>
      </c>
      <c r="E53" s="205" t="e">
        <f>IF(D53&gt;0,ROUND(D53*((rerun/100)+1)+(cont*365),0),ROUND(D53,0))</f>
        <v>#NAME?</v>
      </c>
      <c r="F53" s="205" t="e">
        <f t="shared" si="3"/>
        <v>#NAME?</v>
      </c>
      <c r="G53" s="206">
        <v>100</v>
      </c>
      <c r="H53" s="205" t="e">
        <f t="shared" si="4"/>
        <v>#NAME?</v>
      </c>
      <c r="I53" s="206">
        <v>12</v>
      </c>
      <c r="J53" s="207"/>
      <c r="K53" s="208" t="e">
        <f t="shared" si="5"/>
        <v>#NAME?</v>
      </c>
      <c r="L53" s="268"/>
    </row>
    <row r="54" spans="1:256" ht="19.899999999999999" customHeight="1">
      <c r="A54" s="236">
        <v>386371</v>
      </c>
      <c r="B54" s="269" t="s">
        <v>338</v>
      </c>
      <c r="C54" s="187" t="e">
        <f>sheet1 #REF!</f>
        <v>#NAME?</v>
      </c>
      <c r="D54" s="216" t="e">
        <f>IF(increase=0,ROUND(C54*1,0),ROUND(C54+C54*(increase/100),0))</f>
        <v>#NAME?</v>
      </c>
      <c r="E54" s="216" t="e">
        <f>IF(D54&gt;0,ROUND(D54*((rerun/100)+1)+(cont*365),0),ROUND(D54,0))</f>
        <v>#NAME?</v>
      </c>
      <c r="F54" s="216" t="e">
        <f t="shared" si="3"/>
        <v>#NAME?</v>
      </c>
      <c r="G54" s="217">
        <v>100</v>
      </c>
      <c r="H54" s="216" t="e">
        <f t="shared" si="4"/>
        <v>#NAME?</v>
      </c>
      <c r="I54" s="217">
        <v>3</v>
      </c>
      <c r="J54" s="218"/>
      <c r="K54" s="219" t="e">
        <f t="shared" si="5"/>
        <v>#NAME?</v>
      </c>
    </row>
    <row r="55" spans="1:256" ht="19.899999999999999" customHeight="1">
      <c r="A55" s="222">
        <v>973243</v>
      </c>
      <c r="B55" s="223" t="s">
        <v>339</v>
      </c>
      <c r="C55" s="187" t="e">
        <f>sheet1 #REF!</f>
        <v>#NAME?</v>
      </c>
      <c r="D55" s="227" t="e">
        <f>IF(increase=0,ROUND(C55*1,0),ROUND(C55+C55*(increase/100),0))</f>
        <v>#NAME?</v>
      </c>
      <c r="E55" s="227" t="e">
        <f>IF(D55&gt;0,ROUND(D55*((rerun/100)+1)+(cont*365),0),ROUND(D55,0))</f>
        <v>#NAME?</v>
      </c>
      <c r="F55" s="227" t="e">
        <f t="shared" si="3"/>
        <v>#NAME?</v>
      </c>
      <c r="G55" s="224">
        <v>100</v>
      </c>
      <c r="H55" s="227" t="e">
        <f t="shared" si="4"/>
        <v>#NAME?</v>
      </c>
      <c r="I55" s="224">
        <v>3</v>
      </c>
      <c r="J55" s="191"/>
      <c r="K55" s="192" t="e">
        <f t="shared" si="5"/>
        <v>#NAME?</v>
      </c>
    </row>
    <row r="56" spans="1:256" ht="19.899999999999999" customHeight="1">
      <c r="A56" s="220" t="s">
        <v>340</v>
      </c>
      <c r="B56" s="221" t="s">
        <v>341</v>
      </c>
      <c r="C56" s="187" t="e">
        <f>sheet1 #REF!</f>
        <v>#NAME?</v>
      </c>
      <c r="D56" s="187" t="e">
        <f>IF(increase=0,ROUND(C56*1,0),ROUND(C56+C56*(increase/100),0))</f>
        <v>#NAME?</v>
      </c>
      <c r="E56" s="187" t="e">
        <f>IF(D56&gt;0,ROUND(D56*((rerun/100)+1)+(cont*365),0),ROUND(D56,0))</f>
        <v>#NAME?</v>
      </c>
      <c r="F56" s="187" t="e">
        <f t="shared" si="3"/>
        <v>#NAME?</v>
      </c>
      <c r="G56" s="188">
        <v>100</v>
      </c>
      <c r="H56" s="187" t="e">
        <f t="shared" si="4"/>
        <v>#NAME?</v>
      </c>
      <c r="I56" s="188">
        <v>3</v>
      </c>
      <c r="J56" s="191"/>
      <c r="K56" s="192" t="e">
        <f t="shared" si="5"/>
        <v>#NAME?</v>
      </c>
    </row>
    <row r="57" spans="1:256" ht="19.899999999999999" customHeight="1" thickBot="1">
      <c r="A57" s="197">
        <v>33710</v>
      </c>
      <c r="B57" s="238" t="s">
        <v>342</v>
      </c>
      <c r="C57" s="187" t="e">
        <f>sheet1 #REF!</f>
        <v>#NAME?</v>
      </c>
      <c r="D57" s="199" t="e">
        <f>IF(increase=0,ROUND(C57*1,0),ROUND(C57+C57*(increase/100),0))</f>
        <v>#NAME?</v>
      </c>
      <c r="E57" s="199" t="e">
        <f>IF(D57&gt;0,ROUND(D57*((rerun/100)+1)+(cont*365),0),ROUND(D57,0))</f>
        <v>#NAME?</v>
      </c>
      <c r="F57" s="199" t="e">
        <f t="shared" si="3"/>
        <v>#NAME?</v>
      </c>
      <c r="G57" s="200">
        <v>100</v>
      </c>
      <c r="H57" s="199" t="e">
        <f t="shared" si="4"/>
        <v>#NAME?</v>
      </c>
      <c r="I57" s="200">
        <v>12</v>
      </c>
      <c r="J57" s="201"/>
      <c r="K57" s="202" t="e">
        <f t="shared" si="5"/>
        <v>#NAME?</v>
      </c>
    </row>
    <row r="58" spans="1:256" ht="19.899999999999999" customHeight="1">
      <c r="A58" s="236">
        <v>34200</v>
      </c>
      <c r="B58" s="269" t="s">
        <v>343</v>
      </c>
      <c r="C58" s="187" t="e">
        <f>sheet1 #REF!</f>
        <v>#NAME?</v>
      </c>
      <c r="D58" s="216" t="e">
        <f>IF(increase=0,ROUND(C58*1,0),ROUND(C58+C58*(increase/100),0))</f>
        <v>#NAME?</v>
      </c>
      <c r="E58" s="216" t="e">
        <f>IF(D58&gt;0,ROUND(D58*((rerun/100)+1)+(cont*365),0),ROUND(D58,0))</f>
        <v>#NAME?</v>
      </c>
      <c r="F58" s="216" t="e">
        <f t="shared" si="3"/>
        <v>#NAME?</v>
      </c>
      <c r="G58" s="216">
        <v>100</v>
      </c>
      <c r="H58" s="216" t="e">
        <f t="shared" si="4"/>
        <v>#NAME?</v>
      </c>
      <c r="I58" s="217">
        <v>6</v>
      </c>
      <c r="J58" s="218"/>
      <c r="K58" s="219" t="e">
        <f t="shared" si="5"/>
        <v>#NAME?</v>
      </c>
      <c r="L58" s="270"/>
    </row>
    <row r="59" spans="1:256" ht="19.899999999999999" customHeight="1">
      <c r="A59" s="236">
        <v>34210</v>
      </c>
      <c r="B59" s="271" t="s">
        <v>344</v>
      </c>
      <c r="C59" s="187" t="e">
        <f>sheet1 #REF!</f>
        <v>#NAME?</v>
      </c>
      <c r="D59" s="187" t="e">
        <f>IF(increase=0,ROUND(C59*1,0),ROUND(C59+C59*(increase/100),0))</f>
        <v>#NAME?</v>
      </c>
      <c r="E59" s="216" t="e">
        <f>IF(D59&gt;0,ROUND(D59*((rerun/100)+1)+(cont*365),0),ROUND(D59,0))</f>
        <v>#NAME?</v>
      </c>
      <c r="F59" s="216" t="e">
        <f t="shared" si="3"/>
        <v>#NAME?</v>
      </c>
      <c r="G59" s="216">
        <v>100</v>
      </c>
      <c r="H59" s="216" t="e">
        <f t="shared" si="4"/>
        <v>#NAME?</v>
      </c>
      <c r="I59" s="217">
        <v>6</v>
      </c>
      <c r="J59" s="191"/>
      <c r="K59" s="192" t="e">
        <f t="shared" si="5"/>
        <v>#NAME?</v>
      </c>
    </row>
    <row r="60" spans="1:256" ht="19.899999999999999" customHeight="1">
      <c r="A60" s="220" t="s">
        <v>345</v>
      </c>
      <c r="B60" s="272" t="s">
        <v>346</v>
      </c>
      <c r="C60" s="187" t="e">
        <f>sheet1 #REF!</f>
        <v>#NAME?</v>
      </c>
      <c r="D60" s="187" t="e">
        <f>IF(increase=0,ROUND(C60*1,0),ROUND(C60+C60*(increase/100),0))</f>
        <v>#NAME?</v>
      </c>
      <c r="E60" s="216" t="e">
        <f>IF(D60&gt;0,ROUND(D60*((rerun/100)+1)+(cont*365),0),ROUND(D60,0))</f>
        <v>#NAME?</v>
      </c>
      <c r="F60" s="187" t="e">
        <f t="shared" si="3"/>
        <v>#NAME?</v>
      </c>
      <c r="G60" s="187">
        <v>100</v>
      </c>
      <c r="H60" s="187" t="e">
        <f t="shared" si="4"/>
        <v>#NAME?</v>
      </c>
      <c r="I60" s="188">
        <v>6</v>
      </c>
      <c r="J60" s="191"/>
      <c r="K60" s="192" t="e">
        <f t="shared" si="5"/>
        <v>#NAME?</v>
      </c>
    </row>
    <row r="61" spans="1:256" ht="19.899999999999999" customHeight="1">
      <c r="A61" s="220" t="s">
        <v>347</v>
      </c>
      <c r="B61" s="229" t="s">
        <v>348</v>
      </c>
      <c r="C61" s="187" t="e">
        <f>sheet1 #REF!</f>
        <v>#NAME?</v>
      </c>
      <c r="D61" s="187" t="e">
        <f>IF(increase=0,ROUND(C61*1,0),ROUND(C61+C61*(increase/100),0))</f>
        <v>#NAME?</v>
      </c>
      <c r="E61" s="216" t="e">
        <f>IF(D61&gt;0,ROUND(D61*((rerun/100)+1)+(cont*365),0),ROUND(D61,0))</f>
        <v>#NAME?</v>
      </c>
      <c r="F61" s="187" t="e">
        <f t="shared" si="3"/>
        <v>#NAME?</v>
      </c>
      <c r="G61" s="187">
        <v>100</v>
      </c>
      <c r="H61" s="187" t="e">
        <f t="shared" si="4"/>
        <v>#NAME?</v>
      </c>
      <c r="I61" s="188">
        <v>6</v>
      </c>
      <c r="J61" s="191"/>
      <c r="K61" s="192" t="e">
        <f t="shared" si="5"/>
        <v>#NAME?</v>
      </c>
    </row>
    <row r="62" spans="1:256" ht="19.899999999999999" customHeight="1">
      <c r="A62" s="220" t="s">
        <v>349</v>
      </c>
      <c r="B62" s="229" t="s">
        <v>350</v>
      </c>
      <c r="C62" s="187" t="e">
        <f>sheet1 #REF!</f>
        <v>#NAME?</v>
      </c>
      <c r="D62" s="187" t="e">
        <f>IF(increase=0,ROUND(C62*1,0),ROUND(C62+C62*(increase/100),0))</f>
        <v>#NAME?</v>
      </c>
      <c r="E62" s="187" t="e">
        <f>IF(D62&gt;0,ROUND(D62*((rerun/100)+1)+(cont*365),0),ROUND(D62,0))</f>
        <v>#NAME?</v>
      </c>
      <c r="F62" s="187" t="e">
        <f t="shared" si="3"/>
        <v>#NAME?</v>
      </c>
      <c r="G62" s="187">
        <v>100</v>
      </c>
      <c r="H62" s="187" t="e">
        <f t="shared" si="4"/>
        <v>#NAME?</v>
      </c>
      <c r="I62" s="188">
        <v>6</v>
      </c>
      <c r="J62" s="191"/>
      <c r="K62" s="192" t="e">
        <f t="shared" si="5"/>
        <v>#NAME?</v>
      </c>
    </row>
    <row r="63" spans="1:256" ht="19.899999999999999" customHeight="1">
      <c r="A63" s="220">
        <v>34240</v>
      </c>
      <c r="B63" s="229" t="s">
        <v>351</v>
      </c>
      <c r="C63" s="187" t="e">
        <f>sheet1 #REF!</f>
        <v>#NAME?</v>
      </c>
      <c r="D63" s="187" t="e">
        <f>IF(increase=0,ROUND(C63*1,0),ROUND(C63+C63*(increase/100),0))</f>
        <v>#NAME?</v>
      </c>
      <c r="E63" s="187" t="e">
        <f>IF(D63&gt;0,ROUND(D63*((rerun/100)+1)+(cont*365),0),ROUND(D63,0))</f>
        <v>#NAME?</v>
      </c>
      <c r="F63" s="187" t="e">
        <f t="shared" si="3"/>
        <v>#NAME?</v>
      </c>
      <c r="G63" s="187">
        <v>100</v>
      </c>
      <c r="H63" s="187" t="e">
        <f t="shared" si="4"/>
        <v>#NAME?</v>
      </c>
      <c r="I63" s="188">
        <v>6</v>
      </c>
      <c r="J63" s="191"/>
      <c r="K63" s="192" t="e">
        <f t="shared" si="5"/>
        <v>#NAME?</v>
      </c>
    </row>
    <row r="64" spans="1:256" ht="19.899999999999999" customHeight="1" thickBot="1">
      <c r="A64" s="273">
        <v>34250</v>
      </c>
      <c r="B64" s="274" t="s">
        <v>352</v>
      </c>
      <c r="C64" s="187" t="e">
        <f>sheet1 #REF!</f>
        <v>#NAME?</v>
      </c>
      <c r="D64" s="275" t="e">
        <f>IF(increase=0,ROUND(C64*1,0),ROUND(C64+C64*(increase/100),0))</f>
        <v>#NAME?</v>
      </c>
      <c r="E64" s="275" t="e">
        <f>IF(D64&gt;0,ROUND(D64*((rerun/100)+1)+(cont*365),0),ROUND(D64,0))</f>
        <v>#NAME?</v>
      </c>
      <c r="F64" s="275" t="e">
        <f t="shared" si="3"/>
        <v>#NAME?</v>
      </c>
      <c r="G64" s="275">
        <v>100</v>
      </c>
      <c r="H64" s="275" t="e">
        <f t="shared" si="4"/>
        <v>#NAME?</v>
      </c>
      <c r="I64" s="275">
        <v>6</v>
      </c>
      <c r="J64" s="276"/>
      <c r="K64" s="277" t="e">
        <f t="shared" si="5"/>
        <v>#NAME?</v>
      </c>
    </row>
    <row r="65" spans="1:11" ht="19.899999999999999" customHeight="1" thickTop="1">
      <c r="A65" s="278" t="s">
        <v>353</v>
      </c>
      <c r="B65" s="279" t="s">
        <v>354</v>
      </c>
      <c r="C65" s="187" t="e">
        <f>sheet1 #REF!</f>
        <v>#NAME?</v>
      </c>
      <c r="D65" s="280" t="e">
        <f>IF(increase=0,ROUND(C65*1,0),ROUND(C65+C65*(increase/100),0))</f>
        <v>#NAME?</v>
      </c>
      <c r="E65" s="280" t="e">
        <f>IF(D65&gt;0,ROUND(D65*((rerun/100)+1)+(cont*365),0),ROUND(D65,0))</f>
        <v>#NAME?</v>
      </c>
      <c r="F65" s="280" t="e">
        <f t="shared" si="3"/>
        <v>#NAME?</v>
      </c>
      <c r="G65" s="280">
        <v>100</v>
      </c>
      <c r="H65" s="280" t="e">
        <f t="shared" si="4"/>
        <v>#NAME?</v>
      </c>
      <c r="I65" s="281">
        <v>6</v>
      </c>
      <c r="J65" s="282"/>
      <c r="K65" s="283" t="s">
        <v>355</v>
      </c>
    </row>
    <row r="66" spans="1:11" ht="19.899999999999999" customHeight="1">
      <c r="A66" s="278">
        <v>34330</v>
      </c>
      <c r="B66" s="279" t="s">
        <v>356</v>
      </c>
      <c r="C66" s="187" t="e">
        <f>sheet1 #REF!</f>
        <v>#NAME?</v>
      </c>
      <c r="D66" s="284" t="e">
        <f>IF(increase=0,ROUND(C66*1,0),ROUND(C66+C66*(increase/100),0))</f>
        <v>#NAME?</v>
      </c>
      <c r="E66" s="284" t="e">
        <f>IF(D66&gt;0,ROUND(D66*((rerun/100)+1)+(cont*365),0),ROUND(D66,0))</f>
        <v>#NAME?</v>
      </c>
      <c r="F66" s="284" t="e">
        <f t="shared" si="3"/>
        <v>#NAME?</v>
      </c>
      <c r="G66" s="284">
        <v>100</v>
      </c>
      <c r="H66" s="284" t="e">
        <f t="shared" si="4"/>
        <v>#NAME?</v>
      </c>
      <c r="I66" s="285">
        <v>6</v>
      </c>
      <c r="J66" s="286"/>
      <c r="K66" s="287" t="s">
        <v>355</v>
      </c>
    </row>
    <row r="67" spans="1:11" ht="19.899999999999999" customHeight="1">
      <c r="A67" s="288" t="s">
        <v>357</v>
      </c>
      <c r="B67" s="289" t="s">
        <v>358</v>
      </c>
      <c r="C67" s="290" t="e">
        <f>sheet1 #REF!</f>
        <v>#NAME?</v>
      </c>
      <c r="D67" s="291" t="e">
        <f>SUM(D4:D66)</f>
        <v>#NAME?</v>
      </c>
      <c r="E67" s="291" t="e">
        <f>SUM(E4:E66)</f>
        <v>#NAME?</v>
      </c>
      <c r="F67" s="291" t="e">
        <f>SUM(F4:F66)</f>
        <v>#NAME?</v>
      </c>
      <c r="G67" s="292">
        <v>0</v>
      </c>
      <c r="H67" s="291" t="e">
        <f>SUM(H4:H66)</f>
        <v>#NAME?</v>
      </c>
      <c r="I67" s="292"/>
      <c r="J67" s="293"/>
      <c r="K67" s="294"/>
    </row>
    <row r="68" spans="1:11" ht="19.899999999999999" customHeight="1" thickBot="1">
      <c r="A68" s="295"/>
      <c r="B68" s="296" t="s">
        <v>359</v>
      </c>
      <c r="C68" s="297"/>
      <c r="D68" s="297"/>
      <c r="E68" s="298"/>
      <c r="F68" s="299"/>
      <c r="G68" s="299"/>
      <c r="H68" s="300"/>
      <c r="I68" s="301"/>
      <c r="J68" s="302"/>
      <c r="K68" s="303" t="e">
        <f>SUM(K4:K66)</f>
        <v>#NAME?</v>
      </c>
    </row>
    <row r="69" spans="1:11" ht="19.899999999999999" customHeight="1" thickBot="1">
      <c r="A69" s="304"/>
      <c r="B69" s="305" t="s">
        <v>360</v>
      </c>
      <c r="C69" s="306"/>
      <c r="D69" s="306"/>
      <c r="E69" s="307"/>
      <c r="F69" s="308"/>
      <c r="G69" s="194"/>
      <c r="H69" s="309"/>
      <c r="I69" s="310"/>
      <c r="J69" s="311"/>
      <c r="K69" s="312"/>
    </row>
    <row r="70" spans="1:11" ht="19.899999999999999" customHeight="1" thickTop="1">
      <c r="A70" s="313">
        <v>33825</v>
      </c>
      <c r="B70" s="314" t="s">
        <v>361</v>
      </c>
      <c r="C70" s="315"/>
      <c r="D70" s="315"/>
      <c r="E70" s="315"/>
      <c r="F70" s="316"/>
      <c r="G70" s="316"/>
      <c r="H70" s="317" t="e">
        <f>IF(D4&lt;&gt;0,I71,0)</f>
        <v>#NAME?</v>
      </c>
      <c r="I70" s="318">
        <v>2</v>
      </c>
      <c r="J70" s="319"/>
      <c r="K70" s="320" t="e">
        <f t="shared" ref="K70:K101" si="6">+IF(H70=0,H70*J70,IF(H70&gt;I70,H70*J70,I70*J70))</f>
        <v>#NAME?</v>
      </c>
    </row>
    <row r="71" spans="1:11" s="328" customFormat="1" ht="19.899999999999999" customHeight="1">
      <c r="A71" s="321">
        <v>33805</v>
      </c>
      <c r="B71" s="322" t="s">
        <v>362</v>
      </c>
      <c r="C71" s="323"/>
      <c r="D71" s="323"/>
      <c r="E71" s="323"/>
      <c r="F71" s="324"/>
      <c r="G71" s="325"/>
      <c r="H71" s="187" t="e">
        <f t="shared" ref="H71:H76" si="7">IF(D5&lt;&gt;0,I71,0)</f>
        <v>#NAME?</v>
      </c>
      <c r="I71" s="188">
        <v>2</v>
      </c>
      <c r="J71" s="326"/>
      <c r="K71" s="327" t="e">
        <f t="shared" si="6"/>
        <v>#NAME?</v>
      </c>
    </row>
    <row r="72" spans="1:11" ht="19.899999999999999" customHeight="1">
      <c r="A72" s="321">
        <v>33835</v>
      </c>
      <c r="B72" s="322" t="s">
        <v>363</v>
      </c>
      <c r="C72" s="323"/>
      <c r="D72" s="323"/>
      <c r="E72" s="323"/>
      <c r="F72" s="324"/>
      <c r="G72" s="329"/>
      <c r="H72" s="330" t="e">
        <f t="shared" si="7"/>
        <v>#NAME?</v>
      </c>
      <c r="I72" s="331">
        <v>3</v>
      </c>
      <c r="J72" s="332"/>
      <c r="K72" s="333" t="e">
        <f t="shared" si="6"/>
        <v>#NAME?</v>
      </c>
    </row>
    <row r="73" spans="1:11" ht="19.899999999999999" customHeight="1">
      <c r="A73" s="334">
        <v>33815</v>
      </c>
      <c r="B73" s="335" t="s">
        <v>364</v>
      </c>
      <c r="C73" s="336"/>
      <c r="D73" s="336"/>
      <c r="E73" s="336"/>
      <c r="F73" s="337"/>
      <c r="G73" s="329"/>
      <c r="H73" s="330" t="e">
        <f t="shared" si="7"/>
        <v>#NAME?</v>
      </c>
      <c r="I73" s="338">
        <v>5</v>
      </c>
      <c r="J73" s="332"/>
      <c r="K73" s="333" t="e">
        <f t="shared" si="6"/>
        <v>#NAME?</v>
      </c>
    </row>
    <row r="74" spans="1:11" ht="19.899999999999999" customHeight="1">
      <c r="A74" s="321">
        <v>33885</v>
      </c>
      <c r="B74" s="322" t="s">
        <v>365</v>
      </c>
      <c r="C74" s="323"/>
      <c r="D74" s="323"/>
      <c r="E74" s="323"/>
      <c r="F74" s="324"/>
      <c r="G74" s="329"/>
      <c r="H74" s="330" t="e">
        <f t="shared" si="7"/>
        <v>#NAME?</v>
      </c>
      <c r="I74" s="331">
        <v>3</v>
      </c>
      <c r="J74" s="332"/>
      <c r="K74" s="333" t="e">
        <f t="shared" si="6"/>
        <v>#NAME?</v>
      </c>
    </row>
    <row r="75" spans="1:11" ht="19.899999999999999" customHeight="1">
      <c r="A75" s="321" t="s">
        <v>366</v>
      </c>
      <c r="B75" s="322" t="s">
        <v>367</v>
      </c>
      <c r="C75" s="323"/>
      <c r="D75" s="323"/>
      <c r="E75" s="323"/>
      <c r="F75" s="324"/>
      <c r="G75" s="324"/>
      <c r="H75" s="330" t="e">
        <f t="shared" si="7"/>
        <v>#NAME?</v>
      </c>
      <c r="I75" s="331">
        <v>3</v>
      </c>
      <c r="J75" s="332"/>
      <c r="K75" s="333" t="e">
        <f t="shared" si="6"/>
        <v>#NAME?</v>
      </c>
    </row>
    <row r="76" spans="1:11" ht="19.899999999999999" customHeight="1">
      <c r="A76" s="321">
        <v>33865</v>
      </c>
      <c r="B76" s="322" t="s">
        <v>368</v>
      </c>
      <c r="C76" s="323"/>
      <c r="D76" s="323"/>
      <c r="E76" s="323"/>
      <c r="F76" s="324"/>
      <c r="G76" s="324"/>
      <c r="H76" s="330" t="e">
        <f t="shared" si="7"/>
        <v>#NAME?</v>
      </c>
      <c r="I76" s="331">
        <v>2</v>
      </c>
      <c r="J76" s="332"/>
      <c r="K76" s="333" t="e">
        <f t="shared" si="6"/>
        <v>#NAME?</v>
      </c>
    </row>
    <row r="77" spans="1:11" ht="19.899999999999999" customHeight="1">
      <c r="A77" s="339">
        <v>33866</v>
      </c>
      <c r="B77" s="340" t="s">
        <v>369</v>
      </c>
      <c r="C77" s="341"/>
      <c r="D77" s="341"/>
      <c r="E77" s="341"/>
      <c r="F77" s="342"/>
      <c r="G77" s="342"/>
      <c r="H77" s="187" t="e">
        <f>IF(D10&lt;&gt;0,I77,0)</f>
        <v>#NAME?</v>
      </c>
      <c r="I77" s="217">
        <v>1</v>
      </c>
      <c r="J77" s="332"/>
      <c r="K77" s="333" t="e">
        <f t="shared" si="6"/>
        <v>#NAME?</v>
      </c>
    </row>
    <row r="78" spans="1:11" ht="19.899999999999999" customHeight="1">
      <c r="A78" s="334" t="s">
        <v>370</v>
      </c>
      <c r="B78" s="335" t="s">
        <v>371</v>
      </c>
      <c r="C78" s="336"/>
      <c r="D78" s="336"/>
      <c r="E78" s="336"/>
      <c r="F78" s="329"/>
      <c r="G78" s="329"/>
      <c r="H78" s="330" t="e">
        <f>IF(D11&lt;&gt;0,I78,0)</f>
        <v>#NAME?</v>
      </c>
      <c r="I78" s="338">
        <v>2</v>
      </c>
      <c r="J78" s="332"/>
      <c r="K78" s="333" t="e">
        <f t="shared" si="6"/>
        <v>#NAME?</v>
      </c>
    </row>
    <row r="79" spans="1:11" ht="19.899999999999999" customHeight="1" thickBot="1">
      <c r="A79" s="343" t="s">
        <v>372</v>
      </c>
      <c r="B79" s="344" t="s">
        <v>373</v>
      </c>
      <c r="C79" s="345"/>
      <c r="D79" s="345"/>
      <c r="E79" s="345"/>
      <c r="F79" s="346"/>
      <c r="G79" s="346"/>
      <c r="H79" s="347" t="e">
        <f>IF(D12&lt;&gt;0,I79,0)</f>
        <v>#NAME?</v>
      </c>
      <c r="I79" s="200">
        <v>2</v>
      </c>
      <c r="J79" s="348"/>
      <c r="K79" s="349" t="e">
        <f t="shared" si="6"/>
        <v>#NAME?</v>
      </c>
    </row>
    <row r="80" spans="1:11" ht="19.899999999999999" customHeight="1">
      <c r="A80" s="313">
        <v>35005</v>
      </c>
      <c r="B80" s="314" t="s">
        <v>374</v>
      </c>
      <c r="C80" s="315"/>
      <c r="D80" s="315"/>
      <c r="E80" s="315"/>
      <c r="F80" s="316"/>
      <c r="G80" s="316"/>
      <c r="H80" s="317" t="e">
        <f>IF(D13&lt;&gt;0,I80,0)</f>
        <v>#NAME?</v>
      </c>
      <c r="I80" s="318">
        <v>2</v>
      </c>
      <c r="J80" s="350"/>
      <c r="K80" s="351" t="e">
        <f t="shared" si="6"/>
        <v>#NAME?</v>
      </c>
    </row>
    <row r="81" spans="1:11" ht="19.899999999999999" customHeight="1" thickBot="1">
      <c r="A81" s="343">
        <v>35006</v>
      </c>
      <c r="B81" s="344" t="s">
        <v>375</v>
      </c>
      <c r="C81" s="345"/>
      <c r="D81" s="345"/>
      <c r="E81" s="345"/>
      <c r="F81" s="346"/>
      <c r="G81" s="346"/>
      <c r="H81" s="199" t="e">
        <f t="shared" ref="H81:H88" si="8">IF(D13&lt;&gt;0,I81,0)</f>
        <v>#NAME?</v>
      </c>
      <c r="I81" s="200">
        <v>1</v>
      </c>
      <c r="J81" s="352"/>
      <c r="K81" s="353" t="e">
        <f t="shared" si="6"/>
        <v>#NAME?</v>
      </c>
    </row>
    <row r="82" spans="1:11" ht="19.899999999999999" customHeight="1">
      <c r="A82" s="313">
        <v>33515</v>
      </c>
      <c r="B82" s="314" t="s">
        <v>376</v>
      </c>
      <c r="C82" s="315"/>
      <c r="D82" s="315"/>
      <c r="E82" s="315"/>
      <c r="F82" s="316"/>
      <c r="G82" s="316"/>
      <c r="H82" s="317" t="e">
        <f t="shared" si="8"/>
        <v>#NAME?</v>
      </c>
      <c r="I82" s="318">
        <v>2</v>
      </c>
      <c r="J82" s="350"/>
      <c r="K82" s="354" t="e">
        <f t="shared" si="6"/>
        <v>#NAME?</v>
      </c>
    </row>
    <row r="83" spans="1:11" ht="19.899999999999999" customHeight="1">
      <c r="A83" s="321">
        <v>33525</v>
      </c>
      <c r="B83" s="322" t="s">
        <v>377</v>
      </c>
      <c r="C83" s="323"/>
      <c r="D83" s="323"/>
      <c r="E83" s="323"/>
      <c r="F83" s="324"/>
      <c r="G83" s="324"/>
      <c r="H83" s="330" t="e">
        <f t="shared" si="8"/>
        <v>#NAME?</v>
      </c>
      <c r="I83" s="331">
        <v>2</v>
      </c>
      <c r="J83" s="355"/>
      <c r="K83" s="356" t="e">
        <f t="shared" si="6"/>
        <v>#NAME?</v>
      </c>
    </row>
    <row r="84" spans="1:11" ht="19.899999999999999" customHeight="1">
      <c r="A84" s="321">
        <v>33545</v>
      </c>
      <c r="B84" s="322" t="s">
        <v>378</v>
      </c>
      <c r="C84" s="323"/>
      <c r="D84" s="323"/>
      <c r="E84" s="323"/>
      <c r="F84" s="324"/>
      <c r="G84" s="324"/>
      <c r="H84" s="330" t="e">
        <f t="shared" si="8"/>
        <v>#NAME?</v>
      </c>
      <c r="I84" s="331">
        <v>5</v>
      </c>
      <c r="J84" s="355"/>
      <c r="K84" s="356" t="e">
        <f t="shared" si="6"/>
        <v>#NAME?</v>
      </c>
    </row>
    <row r="85" spans="1:11" ht="19.899999999999999" customHeight="1">
      <c r="A85" s="321" t="s">
        <v>379</v>
      </c>
      <c r="B85" s="322" t="s">
        <v>380</v>
      </c>
      <c r="C85" s="323"/>
      <c r="D85" s="323"/>
      <c r="E85" s="323"/>
      <c r="F85" s="324"/>
      <c r="G85" s="324"/>
      <c r="H85" s="330" t="e">
        <f t="shared" si="8"/>
        <v>#NAME?</v>
      </c>
      <c r="I85" s="331">
        <v>2</v>
      </c>
      <c r="J85" s="355"/>
      <c r="K85" s="357" t="e">
        <f t="shared" si="6"/>
        <v>#NAME?</v>
      </c>
    </row>
    <row r="86" spans="1:11" ht="19.899999999999999" customHeight="1">
      <c r="A86" s="321">
        <v>33535</v>
      </c>
      <c r="B86" s="322" t="s">
        <v>381</v>
      </c>
      <c r="C86" s="323"/>
      <c r="D86" s="323"/>
      <c r="E86" s="323"/>
      <c r="F86" s="324"/>
      <c r="G86" s="324"/>
      <c r="H86" s="330" t="e">
        <f t="shared" si="8"/>
        <v>#NAME?</v>
      </c>
      <c r="I86" s="188">
        <v>3</v>
      </c>
      <c r="J86" s="355"/>
      <c r="K86" s="356" t="e">
        <f t="shared" si="6"/>
        <v>#NAME?</v>
      </c>
    </row>
    <row r="87" spans="1:11" ht="19.899999999999999" customHeight="1">
      <c r="A87" s="321">
        <v>33565</v>
      </c>
      <c r="B87" s="322" t="s">
        <v>382</v>
      </c>
      <c r="C87" s="323"/>
      <c r="D87" s="323"/>
      <c r="E87" s="323"/>
      <c r="F87" s="324"/>
      <c r="G87" s="324"/>
      <c r="H87" s="330" t="e">
        <f t="shared" si="8"/>
        <v>#NAME?</v>
      </c>
      <c r="I87" s="188">
        <v>5</v>
      </c>
      <c r="J87" s="355"/>
      <c r="K87" s="356" t="e">
        <f t="shared" si="6"/>
        <v>#NAME?</v>
      </c>
    </row>
    <row r="88" spans="1:11" ht="19.899999999999999" customHeight="1">
      <c r="A88" s="321">
        <v>33555</v>
      </c>
      <c r="B88" s="322" t="s">
        <v>383</v>
      </c>
      <c r="C88" s="323"/>
      <c r="D88" s="323"/>
      <c r="E88" s="323"/>
      <c r="F88" s="324"/>
      <c r="G88" s="324"/>
      <c r="H88" s="330" t="e">
        <f t="shared" si="8"/>
        <v>#NAME?</v>
      </c>
      <c r="I88" s="188">
        <v>3</v>
      </c>
      <c r="J88" s="355"/>
      <c r="K88" s="356" t="e">
        <f t="shared" si="6"/>
        <v>#NAME?</v>
      </c>
    </row>
    <row r="89" spans="1:11" ht="19.899999999999999" customHeight="1">
      <c r="A89" s="321">
        <v>33556</v>
      </c>
      <c r="B89" s="322" t="s">
        <v>384</v>
      </c>
      <c r="C89" s="323"/>
      <c r="D89" s="323"/>
      <c r="E89" s="323"/>
      <c r="F89" s="324"/>
      <c r="G89" s="324"/>
      <c r="H89" s="187" t="e">
        <f>IF(D20&lt;&gt;0,I89,0)</f>
        <v>#NAME?</v>
      </c>
      <c r="I89" s="188">
        <v>2</v>
      </c>
      <c r="J89" s="355"/>
      <c r="K89" s="356" t="e">
        <f t="shared" si="6"/>
        <v>#NAME?</v>
      </c>
    </row>
    <row r="90" spans="1:11" ht="19.899999999999999" customHeight="1">
      <c r="A90" s="321">
        <v>33575</v>
      </c>
      <c r="B90" s="322" t="s">
        <v>385</v>
      </c>
      <c r="C90" s="323"/>
      <c r="D90" s="323"/>
      <c r="E90" s="323"/>
      <c r="F90" s="324"/>
      <c r="G90" s="324"/>
      <c r="H90" s="330" t="e">
        <f>IF(D21&lt;&gt;0,I90,0)</f>
        <v>#NAME?</v>
      </c>
      <c r="I90" s="188">
        <v>3</v>
      </c>
      <c r="J90" s="355"/>
      <c r="K90" s="357" t="e">
        <f t="shared" si="6"/>
        <v>#NAME?</v>
      </c>
    </row>
    <row r="91" spans="1:11" ht="19.899999999999999" customHeight="1">
      <c r="A91" s="321" t="s">
        <v>386</v>
      </c>
      <c r="B91" s="322" t="s">
        <v>387</v>
      </c>
      <c r="C91" s="323"/>
      <c r="D91" s="323"/>
      <c r="E91" s="323"/>
      <c r="F91" s="324"/>
      <c r="G91" s="324"/>
      <c r="H91" s="330" t="e">
        <f>IF(D22&lt;&gt;0,I91,0)</f>
        <v>#NAME?</v>
      </c>
      <c r="I91" s="331">
        <v>3</v>
      </c>
      <c r="J91" s="355"/>
      <c r="K91" s="356" t="e">
        <f t="shared" si="6"/>
        <v>#NAME?</v>
      </c>
    </row>
    <row r="92" spans="1:11" ht="19.899999999999999" customHeight="1">
      <c r="A92" s="321" t="s">
        <v>388</v>
      </c>
      <c r="B92" s="322" t="s">
        <v>389</v>
      </c>
      <c r="C92" s="323"/>
      <c r="D92" s="323"/>
      <c r="E92" s="323"/>
      <c r="F92" s="324"/>
      <c r="G92" s="324"/>
      <c r="H92" s="330" t="e">
        <f>IF(D24&lt;&gt;0,I92,0)</f>
        <v>#NAME?</v>
      </c>
      <c r="I92" s="188">
        <v>2</v>
      </c>
      <c r="J92" s="355"/>
      <c r="K92" s="356" t="e">
        <f t="shared" si="6"/>
        <v>#NAME?</v>
      </c>
    </row>
    <row r="93" spans="1:11" ht="19.899999999999999" customHeight="1">
      <c r="A93" s="321" t="s">
        <v>390</v>
      </c>
      <c r="B93" s="322" t="s">
        <v>391</v>
      </c>
      <c r="C93" s="323"/>
      <c r="D93" s="323"/>
      <c r="E93" s="323"/>
      <c r="F93" s="324"/>
      <c r="G93" s="324"/>
      <c r="H93" s="330" t="e">
        <f>IF(D24&lt;&gt;0,I93,0)</f>
        <v>#NAME?</v>
      </c>
      <c r="I93" s="188">
        <v>4</v>
      </c>
      <c r="J93" s="355"/>
      <c r="K93" s="356" t="e">
        <f t="shared" si="6"/>
        <v>#NAME?</v>
      </c>
    </row>
    <row r="94" spans="1:11" ht="19.899999999999999" customHeight="1">
      <c r="A94" s="358" t="s">
        <v>392</v>
      </c>
      <c r="B94" s="359" t="s">
        <v>393</v>
      </c>
      <c r="C94" s="360"/>
      <c r="D94" s="360"/>
      <c r="E94" s="360"/>
      <c r="F94" s="360"/>
      <c r="G94" s="360"/>
      <c r="H94" s="330" t="e">
        <f>IF(D25&lt;&gt;0,I94,0)</f>
        <v>#NAME?</v>
      </c>
      <c r="I94" s="361">
        <v>3</v>
      </c>
      <c r="J94" s="355"/>
      <c r="K94" s="356" t="e">
        <f t="shared" si="6"/>
        <v>#NAME?</v>
      </c>
    </row>
    <row r="95" spans="1:11" ht="19.899999999999999" customHeight="1">
      <c r="A95" s="358" t="s">
        <v>394</v>
      </c>
      <c r="B95" s="359" t="s">
        <v>395</v>
      </c>
      <c r="C95" s="360"/>
      <c r="D95" s="360"/>
      <c r="E95" s="360"/>
      <c r="F95" s="360"/>
      <c r="G95" s="360"/>
      <c r="H95" s="187" t="e">
        <f>IF(D25&lt;&gt;0,I95,0)</f>
        <v>#NAME?</v>
      </c>
      <c r="I95" s="362">
        <v>3</v>
      </c>
      <c r="J95" s="355"/>
      <c r="K95" s="356" t="e">
        <f t="shared" si="6"/>
        <v>#NAME?</v>
      </c>
    </row>
    <row r="96" spans="1:11" ht="19.899999999999999" customHeight="1">
      <c r="A96" s="363" t="s">
        <v>396</v>
      </c>
      <c r="B96" s="364" t="s">
        <v>397</v>
      </c>
      <c r="C96" s="365"/>
      <c r="D96" s="365"/>
      <c r="E96" s="365"/>
      <c r="F96" s="365"/>
      <c r="G96" s="365"/>
      <c r="H96" s="366" t="e">
        <f>IF(D26&lt;&gt;0,I96,0)</f>
        <v>#NAME?</v>
      </c>
      <c r="I96" s="365">
        <v>3</v>
      </c>
      <c r="J96" s="367"/>
      <c r="K96" s="368" t="e">
        <f t="shared" si="6"/>
        <v>#NAME?</v>
      </c>
    </row>
    <row r="97" spans="1:11" ht="19.899999999999999" customHeight="1" thickBot="1">
      <c r="A97" s="369" t="s">
        <v>398</v>
      </c>
      <c r="B97" s="370" t="s">
        <v>399</v>
      </c>
      <c r="C97" s="371"/>
      <c r="D97" s="371"/>
      <c r="E97" s="371"/>
      <c r="F97" s="371"/>
      <c r="G97" s="371"/>
      <c r="H97" s="232" t="e">
        <f>IF(D26&lt;&gt;0,I97,0)</f>
        <v>#NAME?</v>
      </c>
      <c r="I97" s="371">
        <v>4</v>
      </c>
      <c r="J97" s="372"/>
      <c r="K97" s="373" t="e">
        <f t="shared" si="6"/>
        <v>#NAME?</v>
      </c>
    </row>
    <row r="98" spans="1:11" ht="19.899999999999999" customHeight="1">
      <c r="A98" s="374" t="s">
        <v>400</v>
      </c>
      <c r="B98" s="340" t="s">
        <v>401</v>
      </c>
      <c r="C98" s="341"/>
      <c r="D98" s="341"/>
      <c r="E98" s="341"/>
      <c r="F98" s="342"/>
      <c r="G98" s="342"/>
      <c r="H98" s="216" t="e">
        <f>IF(D27&lt;&gt;0,I98,0)</f>
        <v>#NAME?</v>
      </c>
      <c r="I98" s="217">
        <v>3</v>
      </c>
      <c r="J98" s="375"/>
      <c r="K98" s="376" t="e">
        <f t="shared" si="6"/>
        <v>#NAME?</v>
      </c>
    </row>
    <row r="99" spans="1:11" ht="19.899999999999999" customHeight="1">
      <c r="A99" s="321">
        <v>387993</v>
      </c>
      <c r="B99" s="322" t="s">
        <v>402</v>
      </c>
      <c r="C99" s="323"/>
      <c r="D99" s="323"/>
      <c r="E99" s="323"/>
      <c r="F99" s="324"/>
      <c r="G99" s="324"/>
      <c r="H99" s="187" t="e">
        <f>IF(D28&lt;&gt;0,I99,0)</f>
        <v>#NAME?</v>
      </c>
      <c r="I99" s="188">
        <v>3</v>
      </c>
      <c r="J99" s="355"/>
      <c r="K99" s="356" t="e">
        <f t="shared" si="6"/>
        <v>#NAME?</v>
      </c>
    </row>
    <row r="100" spans="1:11" ht="19.899999999999999" customHeight="1">
      <c r="A100" s="321">
        <v>387999</v>
      </c>
      <c r="B100" s="322" t="s">
        <v>403</v>
      </c>
      <c r="C100" s="323"/>
      <c r="D100" s="323"/>
      <c r="E100" s="323"/>
      <c r="F100" s="324"/>
      <c r="G100" s="324"/>
      <c r="H100" s="187" t="e">
        <f>IF(D28&lt;&gt;0,I100,0)</f>
        <v>#NAME?</v>
      </c>
      <c r="I100" s="188">
        <v>2</v>
      </c>
      <c r="J100" s="355"/>
      <c r="K100" s="356" t="e">
        <f t="shared" si="6"/>
        <v>#NAME?</v>
      </c>
    </row>
    <row r="101" spans="1:11" ht="19.899999999999999" customHeight="1">
      <c r="A101" s="321">
        <v>33005</v>
      </c>
      <c r="B101" s="322" t="s">
        <v>404</v>
      </c>
      <c r="C101" s="323"/>
      <c r="D101" s="323"/>
      <c r="E101" s="323"/>
      <c r="F101" s="324"/>
      <c r="G101" s="324"/>
      <c r="H101" s="187" t="e">
        <f>IF(D29&lt;&gt;0,I101,0)</f>
        <v>#NAME?</v>
      </c>
      <c r="I101" s="188">
        <v>3</v>
      </c>
      <c r="J101" s="355"/>
      <c r="K101" s="356" t="e">
        <f t="shared" si="6"/>
        <v>#NAME?</v>
      </c>
    </row>
    <row r="102" spans="1:11" ht="19.899999999999999" customHeight="1">
      <c r="A102" s="321">
        <v>33006</v>
      </c>
      <c r="B102" s="322" t="s">
        <v>405</v>
      </c>
      <c r="C102" s="323"/>
      <c r="D102" s="323"/>
      <c r="E102" s="323"/>
      <c r="F102" s="324"/>
      <c r="G102" s="324"/>
      <c r="H102" s="187" t="e">
        <f>IF(D29&lt;&gt;0,I102,0)</f>
        <v>#NAME?</v>
      </c>
      <c r="I102" s="188">
        <v>1</v>
      </c>
      <c r="J102" s="355"/>
      <c r="K102" s="356" t="e">
        <f t="shared" ref="K102:K133" si="9">+IF(H102=0,H102*J102,IF(H102&gt;I102,H102*J102,I102*J102))</f>
        <v>#NAME?</v>
      </c>
    </row>
    <row r="103" spans="1:11" ht="19.899999999999999" customHeight="1">
      <c r="A103" s="321" t="s">
        <v>406</v>
      </c>
      <c r="B103" s="322" t="s">
        <v>407</v>
      </c>
      <c r="C103" s="323"/>
      <c r="D103" s="323"/>
      <c r="E103" s="323"/>
      <c r="F103" s="324"/>
      <c r="G103" s="324"/>
      <c r="H103" s="187" t="e">
        <f>IF(D30&lt;&gt;0,I104,0)</f>
        <v>#NAME?</v>
      </c>
      <c r="I103" s="188">
        <v>3</v>
      </c>
      <c r="J103" s="355"/>
      <c r="K103" s="357" t="e">
        <f t="shared" si="9"/>
        <v>#NAME?</v>
      </c>
    </row>
    <row r="104" spans="1:11" ht="19.899999999999999" customHeight="1">
      <c r="A104" s="321">
        <v>33016</v>
      </c>
      <c r="B104" s="322" t="s">
        <v>408</v>
      </c>
      <c r="C104" s="323"/>
      <c r="D104" s="323"/>
      <c r="E104" s="323"/>
      <c r="F104" s="324"/>
      <c r="G104" s="324"/>
      <c r="H104" s="187" t="e">
        <f>IF(D30&lt;&gt;0,I103,0)</f>
        <v>#NAME?</v>
      </c>
      <c r="I104" s="188">
        <v>1</v>
      </c>
      <c r="J104" s="355"/>
      <c r="K104" s="357" t="e">
        <f t="shared" si="9"/>
        <v>#NAME?</v>
      </c>
    </row>
    <row r="105" spans="1:11" ht="19.899999999999999" customHeight="1">
      <c r="A105" s="321" t="s">
        <v>409</v>
      </c>
      <c r="B105" s="322" t="s">
        <v>410</v>
      </c>
      <c r="C105" s="323"/>
      <c r="D105" s="323"/>
      <c r="E105" s="323"/>
      <c r="F105" s="324"/>
      <c r="G105" s="324"/>
      <c r="H105" s="187" t="e">
        <f>IF(D30&lt;&gt;0,I105,0)</f>
        <v>#NAME?</v>
      </c>
      <c r="I105" s="188">
        <v>2</v>
      </c>
      <c r="J105" s="355"/>
      <c r="K105" s="357" t="e">
        <f t="shared" si="9"/>
        <v>#NAME?</v>
      </c>
    </row>
    <row r="106" spans="1:11" ht="19.899999999999999" customHeight="1">
      <c r="A106" s="358" t="s">
        <v>411</v>
      </c>
      <c r="B106" s="359" t="s">
        <v>412</v>
      </c>
      <c r="C106" s="360"/>
      <c r="D106" s="360"/>
      <c r="E106" s="360"/>
      <c r="F106" s="360"/>
      <c r="G106" s="360"/>
      <c r="H106" s="187" t="e">
        <f>IF(D31&lt;&gt;0,I106,0)</f>
        <v>#NAME?</v>
      </c>
      <c r="I106" s="188">
        <v>3</v>
      </c>
      <c r="J106" s="355"/>
      <c r="K106" s="357" t="e">
        <f t="shared" si="9"/>
        <v>#NAME?</v>
      </c>
    </row>
    <row r="107" spans="1:11" ht="19.899999999999999" customHeight="1">
      <c r="A107" s="358" t="s">
        <v>413</v>
      </c>
      <c r="B107" s="359" t="s">
        <v>414</v>
      </c>
      <c r="C107" s="360"/>
      <c r="D107" s="360"/>
      <c r="E107" s="360"/>
      <c r="F107" s="360"/>
      <c r="G107" s="360"/>
      <c r="H107" s="187" t="e">
        <f>IF(D31&lt;&gt;0,I107,0)</f>
        <v>#NAME?</v>
      </c>
      <c r="I107" s="362">
        <v>2</v>
      </c>
      <c r="J107" s="355"/>
      <c r="K107" s="357" t="e">
        <f t="shared" si="9"/>
        <v>#NAME?</v>
      </c>
    </row>
    <row r="108" spans="1:11" ht="19.899999999999999" customHeight="1" thickBot="1">
      <c r="A108" s="343">
        <v>33025</v>
      </c>
      <c r="B108" s="344" t="s">
        <v>415</v>
      </c>
      <c r="C108" s="345"/>
      <c r="D108" s="345"/>
      <c r="E108" s="345"/>
      <c r="F108" s="346"/>
      <c r="G108" s="346"/>
      <c r="H108" s="187" t="e">
        <f>IF(D32&lt;&gt;0,I108,0)</f>
        <v>#NAME?</v>
      </c>
      <c r="I108" s="200">
        <v>2</v>
      </c>
      <c r="J108" s="352"/>
      <c r="K108" s="353" t="e">
        <f t="shared" si="9"/>
        <v>#NAME?</v>
      </c>
    </row>
    <row r="109" spans="1:11" ht="19.899999999999999" customHeight="1">
      <c r="A109" s="374">
        <v>34435</v>
      </c>
      <c r="B109" s="340" t="s">
        <v>416</v>
      </c>
      <c r="C109" s="341"/>
      <c r="D109" s="341"/>
      <c r="E109" s="341"/>
      <c r="F109" s="342"/>
      <c r="G109" s="342"/>
      <c r="H109" s="330" t="e">
        <f>IF(D33&lt;&gt;0,I109,0)</f>
        <v>#NAME?</v>
      </c>
      <c r="I109" s="217">
        <v>6</v>
      </c>
      <c r="J109" s="375"/>
      <c r="K109" s="376" t="e">
        <f t="shared" si="9"/>
        <v>#NAME?</v>
      </c>
    </row>
    <row r="110" spans="1:11" ht="19.899999999999999" customHeight="1">
      <c r="A110" s="321">
        <v>34439</v>
      </c>
      <c r="B110" s="322" t="s">
        <v>417</v>
      </c>
      <c r="C110" s="323"/>
      <c r="D110" s="323"/>
      <c r="E110" s="323"/>
      <c r="F110" s="324"/>
      <c r="G110" s="324"/>
      <c r="H110" s="187" t="e">
        <f>IF(D33&lt;&gt;0,I110,0)</f>
        <v>#NAME?</v>
      </c>
      <c r="I110" s="188">
        <v>7</v>
      </c>
      <c r="J110" s="355"/>
      <c r="K110" s="356" t="e">
        <f t="shared" si="9"/>
        <v>#NAME?</v>
      </c>
    </row>
    <row r="111" spans="1:11" ht="19.899999999999999" customHeight="1">
      <c r="A111" s="321">
        <v>34445</v>
      </c>
      <c r="B111" s="322" t="s">
        <v>418</v>
      </c>
      <c r="C111" s="323"/>
      <c r="D111" s="323"/>
      <c r="E111" s="323"/>
      <c r="F111" s="324"/>
      <c r="G111" s="324"/>
      <c r="H111" s="187" t="e">
        <f>IF(D34&lt;&gt;0,I111,0)</f>
        <v>#NAME?</v>
      </c>
      <c r="I111" s="188">
        <v>6</v>
      </c>
      <c r="J111" s="355"/>
      <c r="K111" s="356" t="e">
        <f t="shared" si="9"/>
        <v>#NAME?</v>
      </c>
    </row>
    <row r="112" spans="1:11" ht="19.899999999999999" customHeight="1">
      <c r="A112" s="321">
        <v>34449</v>
      </c>
      <c r="B112" s="322" t="s">
        <v>419</v>
      </c>
      <c r="C112" s="323"/>
      <c r="D112" s="323"/>
      <c r="E112" s="323"/>
      <c r="F112" s="324"/>
      <c r="G112" s="324"/>
      <c r="H112" s="187" t="e">
        <f>IF(D34&lt;&gt;0,I112,0)</f>
        <v>#NAME?</v>
      </c>
      <c r="I112" s="188">
        <v>7</v>
      </c>
      <c r="J112" s="355"/>
      <c r="K112" s="356" t="e">
        <f t="shared" si="9"/>
        <v>#NAME?</v>
      </c>
    </row>
    <row r="113" spans="1:11" ht="19.899999999999999" customHeight="1">
      <c r="A113" s="321" t="s">
        <v>420</v>
      </c>
      <c r="B113" s="322" t="s">
        <v>421</v>
      </c>
      <c r="C113" s="323"/>
      <c r="D113" s="323"/>
      <c r="E113" s="323"/>
      <c r="F113" s="324"/>
      <c r="G113" s="324"/>
      <c r="H113" s="187" t="e">
        <f>IF(D35&lt;&gt;0,I113,0)</f>
        <v>#NAME?</v>
      </c>
      <c r="I113" s="188">
        <v>6</v>
      </c>
      <c r="J113" s="355"/>
      <c r="K113" s="356" t="e">
        <f t="shared" si="9"/>
        <v>#NAME?</v>
      </c>
    </row>
    <row r="114" spans="1:11" ht="19.899999999999999" customHeight="1">
      <c r="A114" s="321" t="s">
        <v>422</v>
      </c>
      <c r="B114" s="322" t="s">
        <v>423</v>
      </c>
      <c r="C114" s="323"/>
      <c r="D114" s="323"/>
      <c r="E114" s="323"/>
      <c r="F114" s="324"/>
      <c r="G114" s="324"/>
      <c r="H114" s="187" t="e">
        <f>IF(D35&lt;&gt;0,I114,0)</f>
        <v>#NAME?</v>
      </c>
      <c r="I114" s="188">
        <v>7</v>
      </c>
      <c r="J114" s="355"/>
      <c r="K114" s="356" t="e">
        <f t="shared" si="9"/>
        <v>#NAME?</v>
      </c>
    </row>
    <row r="115" spans="1:11" ht="19.899999999999999" customHeight="1">
      <c r="A115" s="321" t="s">
        <v>424</v>
      </c>
      <c r="B115" s="322" t="s">
        <v>425</v>
      </c>
      <c r="C115" s="323"/>
      <c r="D115" s="323"/>
      <c r="E115" s="323"/>
      <c r="F115" s="324"/>
      <c r="G115" s="324"/>
      <c r="H115" s="187" t="e">
        <f>IF(D36&lt;&gt;0,I115,0)</f>
        <v>#NAME?</v>
      </c>
      <c r="I115" s="188">
        <v>5</v>
      </c>
      <c r="J115" s="355"/>
      <c r="K115" s="356" t="e">
        <f t="shared" si="9"/>
        <v>#NAME?</v>
      </c>
    </row>
    <row r="116" spans="1:11" ht="19.899999999999999" customHeight="1">
      <c r="A116" s="321" t="s">
        <v>426</v>
      </c>
      <c r="B116" s="322" t="s">
        <v>427</v>
      </c>
      <c r="C116" s="323"/>
      <c r="D116" s="323"/>
      <c r="E116" s="323"/>
      <c r="F116" s="324"/>
      <c r="G116" s="324"/>
      <c r="H116" s="187" t="e">
        <f>IF(D36&lt;&gt;0,I116,0)</f>
        <v>#NAME?</v>
      </c>
      <c r="I116" s="188">
        <v>5</v>
      </c>
      <c r="J116" s="355"/>
      <c r="K116" s="356" t="e">
        <f t="shared" si="9"/>
        <v>#NAME?</v>
      </c>
    </row>
    <row r="117" spans="1:11" ht="19.899999999999999" customHeight="1">
      <c r="A117" s="321" t="s">
        <v>428</v>
      </c>
      <c r="B117" s="322" t="s">
        <v>429</v>
      </c>
      <c r="C117" s="323"/>
      <c r="D117" s="323"/>
      <c r="E117" s="323"/>
      <c r="F117" s="324"/>
      <c r="G117" s="324"/>
      <c r="H117" s="187" t="e">
        <f>IF(D37&lt;&gt;0,I117,0)</f>
        <v>#NAME?</v>
      </c>
      <c r="I117" s="188">
        <v>5</v>
      </c>
      <c r="J117" s="355"/>
      <c r="K117" s="356" t="e">
        <f t="shared" si="9"/>
        <v>#NAME?</v>
      </c>
    </row>
    <row r="118" spans="1:11" ht="19.899999999999999" customHeight="1">
      <c r="A118" s="321" t="s">
        <v>430</v>
      </c>
      <c r="B118" s="322" t="s">
        <v>431</v>
      </c>
      <c r="C118" s="323"/>
      <c r="D118" s="323"/>
      <c r="E118" s="323"/>
      <c r="F118" s="324"/>
      <c r="G118" s="324"/>
      <c r="H118" s="187" t="e">
        <f>IF(D37&lt;&gt;0,I118,0)</f>
        <v>#NAME?</v>
      </c>
      <c r="I118" s="188">
        <v>5</v>
      </c>
      <c r="J118" s="355"/>
      <c r="K118" s="356" t="e">
        <f t="shared" si="9"/>
        <v>#NAME?</v>
      </c>
    </row>
    <row r="119" spans="1:11" ht="19.899999999999999" customHeight="1">
      <c r="A119" s="321">
        <v>34475</v>
      </c>
      <c r="B119" s="322" t="s">
        <v>432</v>
      </c>
      <c r="C119" s="323"/>
      <c r="D119" s="323"/>
      <c r="E119" s="323"/>
      <c r="F119" s="324"/>
      <c r="G119" s="324"/>
      <c r="H119" s="187" t="e">
        <f>IF(D38&lt;&gt;0,I119,0)</f>
        <v>#NAME?</v>
      </c>
      <c r="I119" s="188">
        <v>5</v>
      </c>
      <c r="J119" s="355"/>
      <c r="K119" s="356" t="e">
        <f t="shared" si="9"/>
        <v>#NAME?</v>
      </c>
    </row>
    <row r="120" spans="1:11" ht="19.899999999999999" customHeight="1" thickBot="1">
      <c r="A120" s="343">
        <v>34479</v>
      </c>
      <c r="B120" s="344" t="s">
        <v>433</v>
      </c>
      <c r="C120" s="345"/>
      <c r="D120" s="345"/>
      <c r="E120" s="345"/>
      <c r="F120" s="346"/>
      <c r="G120" s="346"/>
      <c r="H120" s="200" t="e">
        <f>IF(D38&lt;&gt;0,I120,0)</f>
        <v>#NAME?</v>
      </c>
      <c r="I120" s="200">
        <v>5</v>
      </c>
      <c r="J120" s="352"/>
      <c r="K120" s="353" t="e">
        <f t="shared" si="9"/>
        <v>#NAME?</v>
      </c>
    </row>
    <row r="121" spans="1:11" ht="19.899999999999999" customHeight="1">
      <c r="A121" s="374">
        <v>33215</v>
      </c>
      <c r="B121" s="340" t="s">
        <v>434</v>
      </c>
      <c r="C121" s="341"/>
      <c r="D121" s="341"/>
      <c r="E121" s="341"/>
      <c r="F121" s="342"/>
      <c r="G121" s="342"/>
      <c r="H121" s="330" t="e">
        <f>IF(D39&lt;&gt;0,I121,0)</f>
        <v>#NAME?</v>
      </c>
      <c r="I121" s="377">
        <v>3</v>
      </c>
      <c r="J121" s="375"/>
      <c r="K121" s="376" t="e">
        <f t="shared" si="9"/>
        <v>#NAME?</v>
      </c>
    </row>
    <row r="122" spans="1:11" ht="19.899999999999999" customHeight="1">
      <c r="A122" s="321">
        <v>33216</v>
      </c>
      <c r="B122" s="359" t="s">
        <v>435</v>
      </c>
      <c r="C122" s="323"/>
      <c r="D122" s="323"/>
      <c r="E122" s="323"/>
      <c r="F122" s="324"/>
      <c r="G122" s="324"/>
      <c r="H122" s="187" t="e">
        <f>IF(D39&lt;&gt;0,I122,0)</f>
        <v>#NAME?</v>
      </c>
      <c r="I122" s="188">
        <v>2</v>
      </c>
      <c r="J122" s="355"/>
      <c r="K122" s="356" t="e">
        <f t="shared" si="9"/>
        <v>#NAME?</v>
      </c>
    </row>
    <row r="123" spans="1:11" ht="19.899999999999999" customHeight="1">
      <c r="A123" s="321">
        <v>33219</v>
      </c>
      <c r="B123" s="359" t="s">
        <v>436</v>
      </c>
      <c r="C123" s="323"/>
      <c r="D123" s="323"/>
      <c r="E123" s="323"/>
      <c r="F123" s="324"/>
      <c r="G123" s="324"/>
      <c r="H123" s="187" t="e">
        <f>IF(D39&lt;&gt;0,I123,0)</f>
        <v>#NAME?</v>
      </c>
      <c r="I123" s="188">
        <v>7</v>
      </c>
      <c r="J123" s="355"/>
      <c r="K123" s="356" t="e">
        <f t="shared" si="9"/>
        <v>#NAME?</v>
      </c>
    </row>
    <row r="124" spans="1:11" ht="19.899999999999999" customHeight="1">
      <c r="A124" s="321">
        <v>386358</v>
      </c>
      <c r="B124" s="322" t="s">
        <v>437</v>
      </c>
      <c r="C124" s="323"/>
      <c r="D124" s="323"/>
      <c r="E124" s="323"/>
      <c r="F124" s="324"/>
      <c r="G124" s="324"/>
      <c r="H124" s="187" t="e">
        <f>IF(D40&lt;&gt;0,I124,0)</f>
        <v>#NAME?</v>
      </c>
      <c r="I124" s="188">
        <v>3</v>
      </c>
      <c r="J124" s="355"/>
      <c r="K124" s="356" t="e">
        <f t="shared" si="9"/>
        <v>#NAME?</v>
      </c>
    </row>
    <row r="125" spans="1:11" ht="19.899999999999999" customHeight="1">
      <c r="A125" s="321">
        <v>387688</v>
      </c>
      <c r="B125" s="322" t="s">
        <v>438</v>
      </c>
      <c r="C125" s="323"/>
      <c r="D125" s="323"/>
      <c r="E125" s="323"/>
      <c r="F125" s="324"/>
      <c r="G125" s="324"/>
      <c r="H125" s="187" t="e">
        <f>IF(D41&lt;&gt;0,I125,0)</f>
        <v>#NAME?</v>
      </c>
      <c r="I125" s="188">
        <v>2</v>
      </c>
      <c r="J125" s="355"/>
      <c r="K125" s="356" t="e">
        <f t="shared" si="9"/>
        <v>#NAME?</v>
      </c>
    </row>
    <row r="126" spans="1:11" ht="19.899999999999999" customHeight="1">
      <c r="A126" s="321">
        <v>387647</v>
      </c>
      <c r="B126" s="322" t="s">
        <v>439</v>
      </c>
      <c r="C126" s="323"/>
      <c r="D126" s="323"/>
      <c r="E126" s="323"/>
      <c r="F126" s="324"/>
      <c r="G126" s="324"/>
      <c r="H126" s="187" t="e">
        <f>IF(D42&lt;&gt;0,I126,0)</f>
        <v>#NAME?</v>
      </c>
      <c r="I126" s="188">
        <v>2</v>
      </c>
      <c r="J126" s="355"/>
      <c r="K126" s="356" t="e">
        <f t="shared" si="9"/>
        <v>#NAME?</v>
      </c>
    </row>
    <row r="127" spans="1:11" ht="19.899999999999999" customHeight="1">
      <c r="A127" s="321">
        <v>37205</v>
      </c>
      <c r="B127" s="322" t="s">
        <v>440</v>
      </c>
      <c r="C127" s="323"/>
      <c r="D127" s="323"/>
      <c r="E127" s="323"/>
      <c r="F127" s="324"/>
      <c r="G127" s="324"/>
      <c r="H127" s="187" t="e">
        <f>IF(D43&lt;&gt;0,I127,0)</f>
        <v>#NAME?</v>
      </c>
      <c r="I127" s="188">
        <v>3</v>
      </c>
      <c r="J127" s="355"/>
      <c r="K127" s="356" t="e">
        <f t="shared" si="9"/>
        <v>#NAME?</v>
      </c>
    </row>
    <row r="128" spans="1:11" ht="19.899999999999999" customHeight="1">
      <c r="A128" s="321">
        <v>37206</v>
      </c>
      <c r="B128" s="322" t="s">
        <v>441</v>
      </c>
      <c r="C128" s="323"/>
      <c r="D128" s="323"/>
      <c r="E128" s="323"/>
      <c r="F128" s="324"/>
      <c r="G128" s="324"/>
      <c r="H128" s="187" t="e">
        <f>IF(D43&lt;&gt;0,I128,0)</f>
        <v>#NAME?</v>
      </c>
      <c r="I128" s="188">
        <v>1</v>
      </c>
      <c r="J128" s="355"/>
      <c r="K128" s="356" t="e">
        <f t="shared" si="9"/>
        <v>#NAME?</v>
      </c>
    </row>
    <row r="129" spans="1:11" ht="19.899999999999999" customHeight="1">
      <c r="A129" s="321">
        <v>37209</v>
      </c>
      <c r="B129" s="322" t="s">
        <v>442</v>
      </c>
      <c r="C129" s="323"/>
      <c r="D129" s="323"/>
      <c r="E129" s="323"/>
      <c r="F129" s="324"/>
      <c r="G129" s="324"/>
      <c r="H129" s="187" t="e">
        <f>IF(D43&lt;&gt;0,I129,0)</f>
        <v>#NAME?</v>
      </c>
      <c r="I129" s="188">
        <v>11</v>
      </c>
      <c r="J129" s="355"/>
      <c r="K129" s="356" t="e">
        <f t="shared" si="9"/>
        <v>#NAME?</v>
      </c>
    </row>
    <row r="130" spans="1:11" ht="19.899999999999999" customHeight="1">
      <c r="A130" s="321">
        <v>37215</v>
      </c>
      <c r="B130" s="359" t="s">
        <v>443</v>
      </c>
      <c r="C130" s="323"/>
      <c r="D130" s="323"/>
      <c r="E130" s="323"/>
      <c r="F130" s="324"/>
      <c r="G130" s="324"/>
      <c r="H130" s="187" t="e">
        <f>IF(D44&lt;&gt;0,I130,0)</f>
        <v>#NAME?</v>
      </c>
      <c r="I130" s="188">
        <v>3</v>
      </c>
      <c r="J130" s="355"/>
      <c r="K130" s="356" t="e">
        <f t="shared" si="9"/>
        <v>#NAME?</v>
      </c>
    </row>
    <row r="131" spans="1:11" ht="19.899999999999999" customHeight="1">
      <c r="A131" s="321">
        <v>37219</v>
      </c>
      <c r="B131" s="359" t="s">
        <v>444</v>
      </c>
      <c r="C131" s="323"/>
      <c r="D131" s="323"/>
      <c r="E131" s="323"/>
      <c r="F131" s="324"/>
      <c r="G131" s="324"/>
      <c r="H131" s="187" t="e">
        <f>IF(D44&lt;&gt;0,I131,0)</f>
        <v>#NAME?</v>
      </c>
      <c r="I131" s="188">
        <v>6</v>
      </c>
      <c r="J131" s="355"/>
      <c r="K131" s="356" t="e">
        <f t="shared" si="9"/>
        <v>#NAME?</v>
      </c>
    </row>
    <row r="132" spans="1:11" ht="19.899999999999999" customHeight="1">
      <c r="A132" s="321" t="s">
        <v>445</v>
      </c>
      <c r="B132" s="378" t="s">
        <v>446</v>
      </c>
      <c r="C132" s="323"/>
      <c r="D132" s="323"/>
      <c r="E132" s="323"/>
      <c r="F132" s="324"/>
      <c r="G132" s="324"/>
      <c r="H132" s="247" t="e">
        <f>IF(D45&lt;&gt;0,I132,0)</f>
        <v>#NAME?</v>
      </c>
      <c r="I132" s="379">
        <v>3</v>
      </c>
      <c r="J132" s="355"/>
      <c r="K132" s="356" t="e">
        <f t="shared" si="9"/>
        <v>#NAME?</v>
      </c>
    </row>
    <row r="133" spans="1:11" ht="19.899999999999999" customHeight="1">
      <c r="A133" s="321" t="s">
        <v>447</v>
      </c>
      <c r="B133" s="378" t="s">
        <v>448</v>
      </c>
      <c r="C133" s="323"/>
      <c r="D133" s="323"/>
      <c r="E133" s="323"/>
      <c r="F133" s="324"/>
      <c r="G133" s="324"/>
      <c r="H133" s="247" t="e">
        <f>IF(D45&lt;&gt;0,I133,0)</f>
        <v>#NAME?</v>
      </c>
      <c r="I133" s="379">
        <v>15</v>
      </c>
      <c r="J133" s="355"/>
      <c r="K133" s="356" t="e">
        <f t="shared" si="9"/>
        <v>#NAME?</v>
      </c>
    </row>
    <row r="134" spans="1:11" ht="19.899999999999999" customHeight="1">
      <c r="A134" s="321">
        <v>33205</v>
      </c>
      <c r="B134" s="322" t="s">
        <v>449</v>
      </c>
      <c r="C134" s="323"/>
      <c r="D134" s="323"/>
      <c r="E134" s="323"/>
      <c r="F134" s="324"/>
      <c r="G134" s="324"/>
      <c r="H134" s="187" t="e">
        <f>IF(D46&lt;&gt;0,I134,0)</f>
        <v>#NAME?</v>
      </c>
      <c r="I134" s="188">
        <v>3</v>
      </c>
      <c r="J134" s="355"/>
      <c r="K134" s="356" t="e">
        <f t="shared" ref="K134:K165" si="10">+IF(H134=0,H134*J134,IF(H134&gt;I134,H134*J134,I134*J134))</f>
        <v>#NAME?</v>
      </c>
    </row>
    <row r="135" spans="1:11" ht="19.899999999999999" customHeight="1">
      <c r="A135" s="334">
        <v>33206</v>
      </c>
      <c r="B135" s="380" t="s">
        <v>450</v>
      </c>
      <c r="C135" s="336"/>
      <c r="D135" s="336"/>
      <c r="E135" s="336"/>
      <c r="F135" s="329"/>
      <c r="G135" s="329"/>
      <c r="H135" s="187" t="e">
        <f>IF(D46&lt;&gt;0,I135,0)</f>
        <v>#NAME?</v>
      </c>
      <c r="I135" s="224">
        <v>1</v>
      </c>
      <c r="J135" s="355"/>
      <c r="K135" s="356" t="e">
        <f t="shared" si="10"/>
        <v>#NAME?</v>
      </c>
    </row>
    <row r="136" spans="1:11" ht="19.899999999999999" customHeight="1" thickBot="1">
      <c r="A136" s="343">
        <v>33209</v>
      </c>
      <c r="B136" s="381" t="s">
        <v>451</v>
      </c>
      <c r="C136" s="345"/>
      <c r="D136" s="345"/>
      <c r="E136" s="345"/>
      <c r="F136" s="346"/>
      <c r="G136" s="346"/>
      <c r="H136" s="200" t="e">
        <f>IF(D46&lt;&gt;0,I136,0)</f>
        <v>#NAME?</v>
      </c>
      <c r="I136" s="200">
        <v>7</v>
      </c>
      <c r="J136" s="352"/>
      <c r="K136" s="353" t="e">
        <f t="shared" si="10"/>
        <v>#NAME?</v>
      </c>
    </row>
    <row r="137" spans="1:11" ht="19.899999999999999" customHeight="1">
      <c r="A137" s="313" t="s">
        <v>452</v>
      </c>
      <c r="B137" s="314" t="s">
        <v>453</v>
      </c>
      <c r="C137" s="315"/>
      <c r="D137" s="315"/>
      <c r="E137" s="315"/>
      <c r="F137" s="316"/>
      <c r="G137" s="316"/>
      <c r="H137" s="317" t="e">
        <f>IF(D47&lt;&gt;0,I137,0)</f>
        <v>#NAME?</v>
      </c>
      <c r="I137" s="318">
        <v>4</v>
      </c>
      <c r="J137" s="350"/>
      <c r="K137" s="354" t="e">
        <f t="shared" si="10"/>
        <v>#NAME?</v>
      </c>
    </row>
    <row r="138" spans="1:11" ht="19.899999999999999" customHeight="1" thickBot="1">
      <c r="A138" s="334" t="s">
        <v>454</v>
      </c>
      <c r="B138" s="335" t="s">
        <v>455</v>
      </c>
      <c r="C138" s="336"/>
      <c r="D138" s="336"/>
      <c r="E138" s="336"/>
      <c r="F138" s="329"/>
      <c r="G138" s="329"/>
      <c r="H138" s="227" t="e">
        <f>IF(D47&lt;&gt;0,I138,0)</f>
        <v>#NAME?</v>
      </c>
      <c r="I138" s="224">
        <v>13</v>
      </c>
      <c r="J138" s="382"/>
      <c r="K138" s="356" t="e">
        <f t="shared" si="10"/>
        <v>#NAME?</v>
      </c>
    </row>
    <row r="139" spans="1:11" ht="19.899999999999999" customHeight="1">
      <c r="A139" s="313">
        <v>37305</v>
      </c>
      <c r="B139" s="383" t="s">
        <v>456</v>
      </c>
      <c r="C139" s="315"/>
      <c r="D139" s="315"/>
      <c r="E139" s="315"/>
      <c r="F139" s="316"/>
      <c r="G139" s="316"/>
      <c r="H139" s="317" t="e">
        <f>IF(D48&lt;&gt;0,I139,0)</f>
        <v>#NAME?</v>
      </c>
      <c r="I139" s="318">
        <v>2</v>
      </c>
      <c r="J139" s="350"/>
      <c r="K139" s="384" t="e">
        <f t="shared" si="10"/>
        <v>#NAME?</v>
      </c>
    </row>
    <row r="140" spans="1:11" ht="19.899999999999999" customHeight="1">
      <c r="A140" s="321">
        <v>37309</v>
      </c>
      <c r="B140" s="359" t="s">
        <v>457</v>
      </c>
      <c r="C140" s="323"/>
      <c r="D140" s="323"/>
      <c r="E140" s="323"/>
      <c r="F140" s="324"/>
      <c r="G140" s="324"/>
      <c r="H140" s="187" t="e">
        <f t="shared" ref="H140:H145" si="11">IF(D48&lt;&gt;0,I140,0)</f>
        <v>#NAME?</v>
      </c>
      <c r="I140" s="188">
        <v>13</v>
      </c>
      <c r="J140" s="355"/>
      <c r="K140" s="357" t="e">
        <f t="shared" si="10"/>
        <v>#NAME?</v>
      </c>
    </row>
    <row r="141" spans="1:11" ht="19.899999999999999" customHeight="1">
      <c r="A141" s="321" t="s">
        <v>458</v>
      </c>
      <c r="B141" s="322" t="s">
        <v>459</v>
      </c>
      <c r="C141" s="323"/>
      <c r="D141" s="323"/>
      <c r="E141" s="323"/>
      <c r="F141" s="324"/>
      <c r="G141" s="324"/>
      <c r="H141" s="330" t="e">
        <f t="shared" si="11"/>
        <v>#NAME?</v>
      </c>
      <c r="I141" s="331">
        <v>4</v>
      </c>
      <c r="J141" s="355"/>
      <c r="K141" s="357" t="e">
        <f t="shared" si="10"/>
        <v>#NAME?</v>
      </c>
    </row>
    <row r="142" spans="1:11" ht="19.899999999999999" customHeight="1">
      <c r="A142" s="321">
        <v>33585</v>
      </c>
      <c r="B142" s="322" t="s">
        <v>460</v>
      </c>
      <c r="C142" s="323"/>
      <c r="D142" s="323"/>
      <c r="E142" s="323"/>
      <c r="F142" s="324"/>
      <c r="G142" s="324"/>
      <c r="H142" s="330" t="e">
        <f t="shared" si="11"/>
        <v>#NAME?</v>
      </c>
      <c r="I142" s="188">
        <v>2</v>
      </c>
      <c r="J142" s="355"/>
      <c r="K142" s="357" t="e">
        <f t="shared" si="10"/>
        <v>#NAME?</v>
      </c>
    </row>
    <row r="143" spans="1:11" ht="19.899999999999999" customHeight="1" thickBot="1">
      <c r="A143" s="334" t="s">
        <v>461</v>
      </c>
      <c r="B143" s="335" t="s">
        <v>462</v>
      </c>
      <c r="C143" s="336"/>
      <c r="D143" s="336"/>
      <c r="E143" s="336"/>
      <c r="F143" s="329"/>
      <c r="G143" s="329"/>
      <c r="H143" s="385" t="e">
        <f t="shared" si="11"/>
        <v>#NAME?</v>
      </c>
      <c r="I143" s="224">
        <v>12</v>
      </c>
      <c r="J143" s="382"/>
      <c r="K143" s="356" t="e">
        <f t="shared" si="10"/>
        <v>#NAME?</v>
      </c>
    </row>
    <row r="144" spans="1:11" ht="19.899999999999999" customHeight="1">
      <c r="A144" s="313">
        <v>33415</v>
      </c>
      <c r="B144" s="314" t="s">
        <v>463</v>
      </c>
      <c r="C144" s="315"/>
      <c r="D144" s="315"/>
      <c r="E144" s="315"/>
      <c r="F144" s="316"/>
      <c r="G144" s="316"/>
      <c r="H144" s="317" t="e">
        <f t="shared" si="11"/>
        <v>#NAME?</v>
      </c>
      <c r="I144" s="318">
        <v>3</v>
      </c>
      <c r="J144" s="350"/>
      <c r="K144" s="384" t="e">
        <f t="shared" si="10"/>
        <v>#NAME?</v>
      </c>
    </row>
    <row r="145" spans="1:11" ht="19.899999999999999" customHeight="1">
      <c r="A145" s="321">
        <v>33605</v>
      </c>
      <c r="B145" s="322" t="s">
        <v>464</v>
      </c>
      <c r="C145" s="323"/>
      <c r="D145" s="323"/>
      <c r="E145" s="323"/>
      <c r="F145" s="324"/>
      <c r="G145" s="324"/>
      <c r="H145" s="330" t="e">
        <f t="shared" si="11"/>
        <v>#NAME?</v>
      </c>
      <c r="I145" s="188">
        <v>2</v>
      </c>
      <c r="J145" s="355"/>
      <c r="K145" s="357" t="e">
        <f t="shared" si="10"/>
        <v>#NAME?</v>
      </c>
    </row>
    <row r="146" spans="1:11" ht="19.899999999999999" customHeight="1" thickBot="1">
      <c r="A146" s="343">
        <v>33606</v>
      </c>
      <c r="B146" s="344" t="s">
        <v>465</v>
      </c>
      <c r="C146" s="345"/>
      <c r="D146" s="345"/>
      <c r="E146" s="345"/>
      <c r="F146" s="346"/>
      <c r="G146" s="346"/>
      <c r="H146" s="199" t="e">
        <f t="shared" ref="H146:H151" si="12">IF(D53&lt;&gt;0,I146,0)</f>
        <v>#NAME?</v>
      </c>
      <c r="I146" s="200">
        <v>1</v>
      </c>
      <c r="J146" s="201"/>
      <c r="K146" s="353" t="e">
        <f t="shared" si="10"/>
        <v>#NAME?</v>
      </c>
    </row>
    <row r="147" spans="1:11" ht="19.899999999999999" customHeight="1">
      <c r="A147" s="313">
        <v>386372</v>
      </c>
      <c r="B147" s="314" t="s">
        <v>466</v>
      </c>
      <c r="C147" s="315"/>
      <c r="D147" s="315"/>
      <c r="E147" s="315"/>
      <c r="F147" s="316"/>
      <c r="G147" s="316"/>
      <c r="H147" s="317" t="e">
        <f t="shared" si="12"/>
        <v>#NAME?</v>
      </c>
      <c r="I147" s="242">
        <v>4</v>
      </c>
      <c r="J147" s="350"/>
      <c r="K147" s="384" t="e">
        <f t="shared" si="10"/>
        <v>#NAME?</v>
      </c>
    </row>
    <row r="148" spans="1:11" ht="19.899999999999999" customHeight="1">
      <c r="A148" s="321">
        <v>973244</v>
      </c>
      <c r="B148" s="322" t="s">
        <v>467</v>
      </c>
      <c r="C148" s="323"/>
      <c r="D148" s="323"/>
      <c r="E148" s="323"/>
      <c r="F148" s="324"/>
      <c r="G148" s="324"/>
      <c r="H148" s="330" t="e">
        <f t="shared" si="12"/>
        <v>#NAME?</v>
      </c>
      <c r="I148" s="188">
        <v>6</v>
      </c>
      <c r="J148" s="355"/>
      <c r="K148" s="356" t="e">
        <f t="shared" si="10"/>
        <v>#NAME?</v>
      </c>
    </row>
    <row r="149" spans="1:11" ht="19.899999999999999" customHeight="1">
      <c r="A149" s="321" t="s">
        <v>468</v>
      </c>
      <c r="B149" s="322" t="s">
        <v>469</v>
      </c>
      <c r="C149" s="323"/>
      <c r="D149" s="323"/>
      <c r="E149" s="323"/>
      <c r="F149" s="324"/>
      <c r="G149" s="324"/>
      <c r="H149" s="330" t="e">
        <f t="shared" si="12"/>
        <v>#NAME?</v>
      </c>
      <c r="I149" s="188">
        <v>4</v>
      </c>
      <c r="J149" s="355"/>
      <c r="K149" s="356" t="e">
        <f t="shared" si="10"/>
        <v>#NAME?</v>
      </c>
    </row>
    <row r="150" spans="1:11" ht="19.899999999999999" customHeight="1">
      <c r="A150" s="321">
        <v>33715</v>
      </c>
      <c r="B150" s="322" t="s">
        <v>470</v>
      </c>
      <c r="C150" s="323"/>
      <c r="D150" s="323"/>
      <c r="E150" s="323"/>
      <c r="F150" s="324"/>
      <c r="G150" s="324"/>
      <c r="H150" s="330" t="e">
        <f t="shared" si="12"/>
        <v>#NAME?</v>
      </c>
      <c r="I150" s="188">
        <v>2</v>
      </c>
      <c r="J150" s="355"/>
      <c r="K150" s="356" t="e">
        <f t="shared" si="10"/>
        <v>#NAME?</v>
      </c>
    </row>
    <row r="151" spans="1:11" ht="19.899999999999999" customHeight="1" thickBot="1">
      <c r="A151" s="343">
        <v>33716</v>
      </c>
      <c r="B151" s="344" t="s">
        <v>471</v>
      </c>
      <c r="C151" s="345"/>
      <c r="D151" s="345"/>
      <c r="E151" s="345"/>
      <c r="F151" s="346"/>
      <c r="G151" s="346"/>
      <c r="H151" s="347" t="e">
        <f t="shared" si="12"/>
        <v>#NAME?</v>
      </c>
      <c r="I151" s="200">
        <v>1</v>
      </c>
      <c r="J151" s="352"/>
      <c r="K151" s="353" t="e">
        <f t="shared" si="10"/>
        <v>#NAME?</v>
      </c>
    </row>
    <row r="152" spans="1:11" ht="19.899999999999999" customHeight="1">
      <c r="A152" s="374">
        <v>34205</v>
      </c>
      <c r="B152" s="340" t="s">
        <v>472</v>
      </c>
      <c r="C152" s="341"/>
      <c r="D152" s="341"/>
      <c r="E152" s="341"/>
      <c r="F152" s="342"/>
      <c r="G152" s="342"/>
      <c r="H152" s="386" t="e">
        <f>IF(D58&lt;&gt;0,I152,0)</f>
        <v>#NAME?</v>
      </c>
      <c r="I152" s="217">
        <v>3</v>
      </c>
      <c r="J152" s="375"/>
      <c r="K152" s="351" t="e">
        <f t="shared" si="10"/>
        <v>#NAME?</v>
      </c>
    </row>
    <row r="153" spans="1:11" ht="19.899999999999999" customHeight="1">
      <c r="A153" s="321">
        <v>34209</v>
      </c>
      <c r="B153" s="322" t="s">
        <v>473</v>
      </c>
      <c r="C153" s="323"/>
      <c r="D153" s="323"/>
      <c r="E153" s="323"/>
      <c r="F153" s="324"/>
      <c r="G153" s="324"/>
      <c r="H153" s="187" t="e">
        <f>IF(D58&lt;&gt;0,I153,0)</f>
        <v>#NAME?</v>
      </c>
      <c r="I153" s="188">
        <v>5</v>
      </c>
      <c r="J153" s="355"/>
      <c r="K153" s="356" t="e">
        <f t="shared" si="10"/>
        <v>#NAME?</v>
      </c>
    </row>
    <row r="154" spans="1:11" ht="19.899999999999999" customHeight="1">
      <c r="A154" s="321">
        <v>34215</v>
      </c>
      <c r="B154" s="322" t="s">
        <v>474</v>
      </c>
      <c r="C154" s="323"/>
      <c r="D154" s="323"/>
      <c r="E154" s="323"/>
      <c r="F154" s="324"/>
      <c r="G154" s="324"/>
      <c r="H154" s="187" t="e">
        <f>IF(D59&lt;&gt;0,I154,0)</f>
        <v>#NAME?</v>
      </c>
      <c r="I154" s="188">
        <v>5</v>
      </c>
      <c r="J154" s="355"/>
      <c r="K154" s="356" t="e">
        <f t="shared" si="10"/>
        <v>#NAME?</v>
      </c>
    </row>
    <row r="155" spans="1:11" ht="19.899999999999999" customHeight="1">
      <c r="A155" s="321">
        <v>34219</v>
      </c>
      <c r="B155" s="322" t="s">
        <v>475</v>
      </c>
      <c r="C155" s="323"/>
      <c r="D155" s="323"/>
      <c r="E155" s="323"/>
      <c r="F155" s="324"/>
      <c r="G155" s="324"/>
      <c r="H155" s="187" t="e">
        <f>IF(D59&lt;&gt;0,I155,0)</f>
        <v>#NAME?</v>
      </c>
      <c r="I155" s="188">
        <v>5</v>
      </c>
      <c r="J155" s="355"/>
      <c r="K155" s="356" t="e">
        <f t="shared" si="10"/>
        <v>#NAME?</v>
      </c>
    </row>
    <row r="156" spans="1:11" ht="19.899999999999999" customHeight="1">
      <c r="A156" s="321" t="s">
        <v>476</v>
      </c>
      <c r="B156" s="322" t="s">
        <v>477</v>
      </c>
      <c r="C156" s="323"/>
      <c r="D156" s="323"/>
      <c r="E156" s="323"/>
      <c r="F156" s="324"/>
      <c r="G156" s="324"/>
      <c r="H156" s="187" t="e">
        <f>IF(D60&lt;&gt;0,I156,0)</f>
        <v>#NAME?</v>
      </c>
      <c r="I156" s="188">
        <v>2</v>
      </c>
      <c r="J156" s="355"/>
      <c r="K156" s="356" t="e">
        <f t="shared" si="10"/>
        <v>#NAME?</v>
      </c>
    </row>
    <row r="157" spans="1:11" ht="19.899999999999999" customHeight="1">
      <c r="A157" s="321" t="s">
        <v>478</v>
      </c>
      <c r="B157" s="322" t="s">
        <v>479</v>
      </c>
      <c r="C157" s="323"/>
      <c r="D157" s="323"/>
      <c r="E157" s="323"/>
      <c r="F157" s="324"/>
      <c r="G157" s="324"/>
      <c r="H157" s="187" t="e">
        <f>IF(D60&lt;&gt;0,I157,0)</f>
        <v>#NAME?</v>
      </c>
      <c r="I157" s="188">
        <v>12</v>
      </c>
      <c r="J157" s="355"/>
      <c r="K157" s="356" t="e">
        <f t="shared" si="10"/>
        <v>#NAME?</v>
      </c>
    </row>
    <row r="158" spans="1:11" ht="19.899999999999999" customHeight="1">
      <c r="A158" s="321" t="s">
        <v>480</v>
      </c>
      <c r="B158" s="322" t="s">
        <v>481</v>
      </c>
      <c r="C158" s="323"/>
      <c r="D158" s="323"/>
      <c r="E158" s="323"/>
      <c r="F158" s="324"/>
      <c r="G158" s="324"/>
      <c r="H158" s="187" t="e">
        <f>IF(D61+D62&lt;&gt;0,I158,0)</f>
        <v>#NAME?</v>
      </c>
      <c r="I158" s="188">
        <v>3</v>
      </c>
      <c r="J158" s="355"/>
      <c r="K158" s="356" t="e">
        <f t="shared" si="10"/>
        <v>#NAME?</v>
      </c>
    </row>
    <row r="159" spans="1:11" ht="19.899999999999999" customHeight="1">
      <c r="A159" s="321" t="s">
        <v>482</v>
      </c>
      <c r="B159" s="322" t="s">
        <v>483</v>
      </c>
      <c r="C159" s="323"/>
      <c r="D159" s="323"/>
      <c r="E159" s="323"/>
      <c r="F159" s="324"/>
      <c r="G159" s="324"/>
      <c r="H159" s="187" t="e">
        <f>IF(D61+D62&lt;&gt;0,I159,0)</f>
        <v>#NAME?</v>
      </c>
      <c r="I159" s="188">
        <v>10</v>
      </c>
      <c r="J159" s="355"/>
      <c r="K159" s="356" t="e">
        <f t="shared" si="10"/>
        <v>#NAME?</v>
      </c>
    </row>
    <row r="160" spans="1:11" ht="19.899999999999999" customHeight="1">
      <c r="A160" s="321">
        <v>34245</v>
      </c>
      <c r="B160" s="322" t="s">
        <v>484</v>
      </c>
      <c r="C160" s="323"/>
      <c r="D160" s="323"/>
      <c r="E160" s="323"/>
      <c r="F160" s="324"/>
      <c r="G160" s="324"/>
      <c r="H160" s="187" t="e">
        <f>IF(D63&lt;&gt;0,I160,0)</f>
        <v>#NAME?</v>
      </c>
      <c r="I160" s="188">
        <v>5</v>
      </c>
      <c r="J160" s="355"/>
      <c r="K160" s="356" t="e">
        <f t="shared" si="10"/>
        <v>#NAME?</v>
      </c>
    </row>
    <row r="161" spans="1:11" ht="19.899999999999999" customHeight="1">
      <c r="A161" s="321">
        <v>34249</v>
      </c>
      <c r="B161" s="322" t="s">
        <v>485</v>
      </c>
      <c r="C161" s="323"/>
      <c r="D161" s="323"/>
      <c r="E161" s="323"/>
      <c r="F161" s="324"/>
      <c r="G161" s="324"/>
      <c r="H161" s="187" t="e">
        <f>IF(D63&lt;&gt;0,I161,0)</f>
        <v>#NAME?</v>
      </c>
      <c r="I161" s="188">
        <v>9</v>
      </c>
      <c r="J161" s="355"/>
      <c r="K161" s="356" t="e">
        <f t="shared" si="10"/>
        <v>#NAME?</v>
      </c>
    </row>
    <row r="162" spans="1:11" ht="19.899999999999999" customHeight="1">
      <c r="A162" s="321">
        <v>34255</v>
      </c>
      <c r="B162" s="322" t="s">
        <v>486</v>
      </c>
      <c r="C162" s="323"/>
      <c r="D162" s="323"/>
      <c r="E162" s="323"/>
      <c r="F162" s="324"/>
      <c r="G162" s="324"/>
      <c r="H162" s="187" t="e">
        <f>IF(D64&lt;&gt;0,I162,0)</f>
        <v>#NAME?</v>
      </c>
      <c r="I162" s="188">
        <v>5</v>
      </c>
      <c r="J162" s="355"/>
      <c r="K162" s="356" t="e">
        <f t="shared" si="10"/>
        <v>#NAME?</v>
      </c>
    </row>
    <row r="163" spans="1:11" ht="19.899999999999999" customHeight="1">
      <c r="A163" s="334">
        <v>34259</v>
      </c>
      <c r="B163" s="322" t="s">
        <v>487</v>
      </c>
      <c r="C163" s="323"/>
      <c r="D163" s="323"/>
      <c r="E163" s="323"/>
      <c r="F163" s="324"/>
      <c r="G163" s="324"/>
      <c r="H163" s="187" t="e">
        <f>IF(D64&lt;&gt;0,I163,0)</f>
        <v>#NAME?</v>
      </c>
      <c r="I163" s="188">
        <v>7</v>
      </c>
      <c r="J163" s="355"/>
      <c r="K163" s="356" t="e">
        <f t="shared" si="10"/>
        <v>#NAME?</v>
      </c>
    </row>
    <row r="164" spans="1:11" ht="19.899999999999999" customHeight="1">
      <c r="A164" s="387" t="s">
        <v>488</v>
      </c>
      <c r="B164" s="388" t="s">
        <v>489</v>
      </c>
      <c r="C164" s="389"/>
      <c r="D164" s="389"/>
      <c r="E164" s="389"/>
      <c r="F164" s="390"/>
      <c r="G164" s="390"/>
      <c r="H164" s="280" t="e">
        <f>IF(D65&lt;&gt;0,I164,0)</f>
        <v>#NAME?</v>
      </c>
      <c r="I164" s="281">
        <v>2</v>
      </c>
      <c r="J164" s="355"/>
      <c r="K164" s="287" t="s">
        <v>355</v>
      </c>
    </row>
    <row r="165" spans="1:11" ht="19.899999999999999" customHeight="1">
      <c r="A165" s="387" t="s">
        <v>490</v>
      </c>
      <c r="B165" s="388" t="s">
        <v>491</v>
      </c>
      <c r="C165" s="389"/>
      <c r="D165" s="389"/>
      <c r="E165" s="389"/>
      <c r="F165" s="390"/>
      <c r="G165" s="390"/>
      <c r="H165" s="280" t="e">
        <f>IF(D65&lt;&gt;0,I165,0)</f>
        <v>#NAME?</v>
      </c>
      <c r="I165" s="281">
        <v>2</v>
      </c>
      <c r="J165" s="355"/>
      <c r="K165" s="287" t="s">
        <v>355</v>
      </c>
    </row>
    <row r="166" spans="1:11" ht="19.899999999999999" customHeight="1">
      <c r="A166" s="387">
        <v>34335</v>
      </c>
      <c r="B166" s="391" t="s">
        <v>492</v>
      </c>
      <c r="C166" s="392"/>
      <c r="D166" s="392"/>
      <c r="E166" s="392"/>
      <c r="F166" s="393"/>
      <c r="G166" s="393"/>
      <c r="H166" s="280" t="e">
        <f>IF(D66&lt;&gt;0,I166,0)</f>
        <v>#NAME?</v>
      </c>
      <c r="I166" s="394">
        <v>2</v>
      </c>
      <c r="J166" s="355"/>
      <c r="K166" s="287" t="s">
        <v>355</v>
      </c>
    </row>
    <row r="167" spans="1:11" ht="19.899999999999999" customHeight="1" thickBot="1">
      <c r="A167" s="395">
        <v>34339</v>
      </c>
      <c r="B167" s="396" t="s">
        <v>493</v>
      </c>
      <c r="C167" s="397"/>
      <c r="D167" s="397"/>
      <c r="E167" s="397"/>
      <c r="F167" s="398"/>
      <c r="G167" s="398"/>
      <c r="H167" s="399" t="e">
        <f>IF(D66&lt;&gt;0,I167,0)</f>
        <v>#NAME?</v>
      </c>
      <c r="I167" s="394">
        <v>2</v>
      </c>
      <c r="J167" s="382"/>
      <c r="K167" s="400" t="s">
        <v>355</v>
      </c>
    </row>
    <row r="168" spans="1:11" ht="19.899999999999999" customHeight="1" thickBot="1">
      <c r="A168" s="401">
        <v>81904</v>
      </c>
      <c r="B168" s="402" t="s">
        <v>494</v>
      </c>
      <c r="C168" s="403"/>
      <c r="D168" s="403"/>
      <c r="E168" s="403"/>
      <c r="F168" s="404"/>
      <c r="G168" s="404"/>
      <c r="H168" s="405" t="e">
        <f>Sheet5!E14</f>
        <v>#NAME?</v>
      </c>
      <c r="I168" s="242">
        <v>2</v>
      </c>
      <c r="J168" s="350"/>
      <c r="K168" s="384" t="e">
        <f t="shared" ref="K168:K177" si="13">+IF(H168=0,H168*J168,IF(H168&gt;I168,H168*J168,I168*J168))</f>
        <v>#NAME?</v>
      </c>
    </row>
    <row r="169" spans="1:11" ht="19.899999999999999" customHeight="1" thickBot="1">
      <c r="A169" s="406">
        <v>81906</v>
      </c>
      <c r="B169" s="407" t="s">
        <v>495</v>
      </c>
      <c r="C169" s="408"/>
      <c r="D169" s="408"/>
      <c r="E169" s="408"/>
      <c r="F169" s="409"/>
      <c r="G169" s="409"/>
      <c r="H169" s="405" t="e">
        <f>Sheet5!E15</f>
        <v>#NAME?</v>
      </c>
      <c r="I169" s="188">
        <v>5</v>
      </c>
      <c r="J169" s="355"/>
      <c r="K169" s="357" t="e">
        <f t="shared" si="13"/>
        <v>#NAME?</v>
      </c>
    </row>
    <row r="170" spans="1:11" ht="19.899999999999999" customHeight="1">
      <c r="A170" s="406" t="s">
        <v>496</v>
      </c>
      <c r="B170" s="407" t="s">
        <v>497</v>
      </c>
      <c r="C170" s="408"/>
      <c r="D170" s="408"/>
      <c r="E170" s="408"/>
      <c r="F170" s="409"/>
      <c r="G170" s="409"/>
      <c r="H170" s="405" t="e">
        <f>Sheet5!E16</f>
        <v>#NAME?</v>
      </c>
      <c r="I170" s="188">
        <v>10</v>
      </c>
      <c r="J170" s="355"/>
      <c r="K170" s="357" t="e">
        <f t="shared" si="13"/>
        <v>#NAME?</v>
      </c>
    </row>
    <row r="171" spans="1:11" ht="19.899999999999999" customHeight="1">
      <c r="A171" s="406">
        <v>81908</v>
      </c>
      <c r="B171" s="410" t="s">
        <v>498</v>
      </c>
      <c r="C171" s="411"/>
      <c r="D171" s="411"/>
      <c r="E171" s="411"/>
      <c r="F171" s="409"/>
      <c r="G171" s="409"/>
      <c r="H171" s="412">
        <v>1</v>
      </c>
      <c r="I171" s="188">
        <v>1</v>
      </c>
      <c r="J171" s="355"/>
      <c r="K171" s="357">
        <f t="shared" si="13"/>
        <v>0</v>
      </c>
    </row>
    <row r="172" spans="1:11" ht="19.899999999999999" customHeight="1">
      <c r="A172" s="406">
        <v>81910</v>
      </c>
      <c r="B172" s="410" t="s">
        <v>499</v>
      </c>
      <c r="C172" s="411"/>
      <c r="D172" s="411"/>
      <c r="E172" s="411"/>
      <c r="F172" s="409"/>
      <c r="G172" s="409"/>
      <c r="H172" s="412">
        <f>Sheet5!E23</f>
        <v>4</v>
      </c>
      <c r="I172" s="188">
        <v>4</v>
      </c>
      <c r="J172" s="355"/>
      <c r="K172" s="357">
        <f t="shared" si="13"/>
        <v>0</v>
      </c>
    </row>
    <row r="173" spans="1:11" ht="19.899999999999999" customHeight="1">
      <c r="A173" s="406">
        <v>81901</v>
      </c>
      <c r="B173" s="407" t="s">
        <v>500</v>
      </c>
      <c r="C173" s="408"/>
      <c r="D173" s="408"/>
      <c r="E173" s="408"/>
      <c r="F173" s="409"/>
      <c r="G173" s="409"/>
      <c r="H173" s="412" t="e">
        <f>Sheet5!E17</f>
        <v>#NAME?</v>
      </c>
      <c r="I173" s="188">
        <v>5</v>
      </c>
      <c r="J173" s="355"/>
      <c r="K173" s="357" t="e">
        <f t="shared" si="13"/>
        <v>#NAME?</v>
      </c>
    </row>
    <row r="174" spans="1:11" ht="19.899999999999999" customHeight="1">
      <c r="A174" s="406">
        <v>81902</v>
      </c>
      <c r="B174" s="410" t="s">
        <v>501</v>
      </c>
      <c r="C174" s="408"/>
      <c r="D174" s="408"/>
      <c r="E174" s="408"/>
      <c r="F174" s="409"/>
      <c r="G174" s="409"/>
      <c r="H174" s="412">
        <f>Sheet5!E18</f>
        <v>4</v>
      </c>
      <c r="I174" s="188">
        <v>4</v>
      </c>
      <c r="J174" s="355"/>
      <c r="K174" s="357">
        <f t="shared" si="13"/>
        <v>0</v>
      </c>
    </row>
    <row r="175" spans="1:11" ht="19.899999999999999" customHeight="1">
      <c r="A175" s="406">
        <v>973001</v>
      </c>
      <c r="B175" s="407" t="s">
        <v>502</v>
      </c>
      <c r="C175" s="408"/>
      <c r="D175" s="408"/>
      <c r="E175" s="413"/>
      <c r="F175" s="414"/>
      <c r="G175" s="408"/>
      <c r="H175" s="412">
        <f>I175</f>
        <v>5</v>
      </c>
      <c r="I175" s="188">
        <v>5</v>
      </c>
      <c r="J175" s="355"/>
      <c r="K175" s="357">
        <f t="shared" si="13"/>
        <v>0</v>
      </c>
    </row>
    <row r="176" spans="1:11" ht="19.899999999999999" customHeight="1">
      <c r="A176" s="406">
        <v>81911</v>
      </c>
      <c r="B176" s="410" t="s">
        <v>503</v>
      </c>
      <c r="C176" s="408"/>
      <c r="D176" s="408"/>
      <c r="E176" s="408"/>
      <c r="F176" s="409"/>
      <c r="G176" s="409"/>
      <c r="H176" s="412">
        <f>Sheet5!E20</f>
        <v>1</v>
      </c>
      <c r="I176" s="188">
        <v>1</v>
      </c>
      <c r="J176" s="355"/>
      <c r="K176" s="357">
        <f t="shared" si="13"/>
        <v>0</v>
      </c>
    </row>
    <row r="177" spans="1:11" s="307" customFormat="1" ht="19.899999999999999" customHeight="1" thickBot="1">
      <c r="A177" s="415">
        <v>81912</v>
      </c>
      <c r="B177" s="416" t="s">
        <v>504</v>
      </c>
      <c r="C177" s="417"/>
      <c r="D177" s="417"/>
      <c r="E177" s="417"/>
      <c r="F177" s="418"/>
      <c r="G177" s="418"/>
      <c r="H177" s="419">
        <f>Sheet5!E21</f>
        <v>1</v>
      </c>
      <c r="I177" s="200">
        <v>1</v>
      </c>
      <c r="J177" s="201"/>
      <c r="K177" s="420">
        <f t="shared" si="13"/>
        <v>0</v>
      </c>
    </row>
    <row r="178" spans="1:11" ht="19.899999999999999" customHeight="1">
      <c r="A178" s="421"/>
      <c r="B178" s="422" t="s">
        <v>505</v>
      </c>
      <c r="C178" s="423"/>
      <c r="D178" s="423"/>
      <c r="E178" s="424"/>
      <c r="F178" s="425"/>
      <c r="G178" s="425"/>
      <c r="H178" s="426"/>
      <c r="I178" s="426"/>
      <c r="J178" s="427"/>
      <c r="K178" s="428" t="e">
        <f>SUM(K70:K163)+SUM(K168:K177)</f>
        <v>#NAME?</v>
      </c>
    </row>
    <row r="179" spans="1:11" ht="19.899999999999999" customHeight="1" thickBot="1">
      <c r="A179" s="429"/>
      <c r="B179" s="430" t="s">
        <v>506</v>
      </c>
      <c r="C179" s="431"/>
      <c r="D179" s="431"/>
      <c r="E179" s="432"/>
      <c r="F179" s="433"/>
      <c r="G179" s="433"/>
      <c r="H179" s="434"/>
      <c r="I179" s="434"/>
      <c r="J179" s="435"/>
      <c r="K179" s="436" t="e">
        <f>+K68+K178</f>
        <v>#NAME?</v>
      </c>
    </row>
    <row r="180" spans="1:11" ht="19.899999999999999" customHeight="1" thickTop="1">
      <c r="A180" s="437"/>
      <c r="B180" s="438" t="s">
        <v>507</v>
      </c>
      <c r="C180" s="439"/>
      <c r="D180" s="439"/>
      <c r="E180" s="440"/>
      <c r="F180" s="441"/>
      <c r="G180" s="441"/>
      <c r="H180" s="441"/>
      <c r="I180" s="441"/>
      <c r="J180" s="442"/>
      <c r="K180" s="443" t="e">
        <f>K179/E67</f>
        <v>#NAME?</v>
      </c>
    </row>
    <row r="181" spans="1:11" ht="19.899999999999999" customHeight="1" thickBot="1">
      <c r="A181" s="444"/>
      <c r="B181" s="445" t="s">
        <v>508</v>
      </c>
      <c r="C181" s="446"/>
      <c r="D181" s="446"/>
      <c r="E181" s="446"/>
      <c r="F181" s="447"/>
      <c r="G181" s="447"/>
      <c r="H181" s="447"/>
      <c r="I181" s="447"/>
      <c r="J181" s="448"/>
      <c r="K181" s="449" t="e">
        <f>K179/D67</f>
        <v>#NAME?</v>
      </c>
    </row>
    <row r="182" spans="1:11" ht="19.899999999999999" customHeight="1" thickTop="1" thickBot="1">
      <c r="A182" s="437"/>
      <c r="B182" s="450"/>
      <c r="C182" s="451"/>
      <c r="D182" s="451"/>
      <c r="E182" s="451"/>
      <c r="F182" s="338"/>
      <c r="G182" s="331"/>
      <c r="H182" s="331"/>
      <c r="I182" s="331"/>
      <c r="J182" s="355"/>
      <c r="K182" s="443"/>
    </row>
    <row r="183" spans="1:11" ht="19.899999999999999" customHeight="1" thickBot="1">
      <c r="A183" s="452"/>
      <c r="B183" s="453"/>
      <c r="C183" s="454"/>
      <c r="D183" s="454"/>
      <c r="E183" s="454"/>
      <c r="F183" s="455" t="s">
        <v>509</v>
      </c>
      <c r="G183" s="195"/>
      <c r="H183" s="195"/>
      <c r="I183" s="456">
        <v>0</v>
      </c>
      <c r="J183" s="457"/>
      <c r="K183" s="458"/>
    </row>
    <row r="184" spans="1:11" ht="19.899999999999999" customHeight="1" thickBot="1">
      <c r="A184" s="452"/>
      <c r="B184" s="459" t="s">
        <v>510</v>
      </c>
      <c r="C184" s="460"/>
      <c r="D184" s="460"/>
      <c r="E184" s="460"/>
      <c r="F184" s="461" t="s">
        <v>511</v>
      </c>
      <c r="G184" s="195"/>
      <c r="H184" s="195"/>
      <c r="I184" s="456">
        <v>0</v>
      </c>
      <c r="J184" s="457"/>
      <c r="K184" s="458"/>
    </row>
    <row r="185" spans="1:11" ht="19.899999999999999" customHeight="1" thickBot="1">
      <c r="A185" s="452"/>
      <c r="B185" s="459" t="s">
        <v>512</v>
      </c>
      <c r="C185" s="460"/>
      <c r="D185" s="460"/>
      <c r="E185" s="460"/>
      <c r="F185" s="461" t="s">
        <v>513</v>
      </c>
      <c r="G185" s="195"/>
      <c r="H185" s="195"/>
      <c r="I185" s="462">
        <v>0.34</v>
      </c>
      <c r="J185" s="457"/>
      <c r="K185" s="458"/>
    </row>
    <row r="186" spans="1:11" ht="19.899999999999999" customHeight="1">
      <c r="A186" s="452"/>
      <c r="B186" s="459" t="s">
        <v>514</v>
      </c>
      <c r="C186" s="460"/>
      <c r="D186" s="460"/>
      <c r="E186" s="460"/>
      <c r="F186" s="461"/>
      <c r="G186" s="195"/>
      <c r="H186" s="195"/>
      <c r="I186" s="195"/>
      <c r="J186" s="457"/>
      <c r="K186" s="458"/>
    </row>
    <row r="187" spans="1:11" ht="19.899999999999999" customHeight="1">
      <c r="A187" s="452"/>
      <c r="B187" s="459" t="s">
        <v>515</v>
      </c>
      <c r="C187" s="460"/>
      <c r="D187" s="460"/>
      <c r="E187" s="460"/>
      <c r="F187" s="461"/>
      <c r="G187" s="195"/>
      <c r="H187" s="195"/>
      <c r="I187" s="195"/>
      <c r="J187" s="457"/>
      <c r="K187" s="458"/>
    </row>
    <row r="188" spans="1:11" ht="19.899999999999999" customHeight="1">
      <c r="A188" s="452"/>
      <c r="B188" s="459"/>
      <c r="C188" s="460"/>
      <c r="D188" s="460"/>
      <c r="E188" s="463"/>
      <c r="F188" s="464" t="s">
        <v>516</v>
      </c>
      <c r="G188" s="195"/>
      <c r="H188" s="195"/>
      <c r="I188" s="195"/>
      <c r="J188" s="457"/>
      <c r="K188" s="458"/>
    </row>
    <row r="189" spans="1:11" ht="19.899999999999999" customHeight="1" thickBot="1">
      <c r="A189" s="452"/>
      <c r="B189" s="465"/>
      <c r="C189" s="466"/>
      <c r="D189" s="466" t="s">
        <v>516</v>
      </c>
      <c r="E189" s="466" t="s">
        <v>517</v>
      </c>
      <c r="F189" s="467">
        <v>0</v>
      </c>
      <c r="G189" s="195"/>
      <c r="H189" s="195"/>
      <c r="I189" s="195"/>
      <c r="J189" s="468" t="s">
        <v>518</v>
      </c>
      <c r="K189" s="469" t="e">
        <f>K179*(100-F189)/100</f>
        <v>#NAME?</v>
      </c>
    </row>
    <row r="190" spans="1:11" ht="19.899999999999999" customHeight="1">
      <c r="A190" s="452"/>
      <c r="F190" s="195"/>
      <c r="G190" s="195"/>
      <c r="H190" s="195"/>
      <c r="I190" s="195"/>
      <c r="J190" s="468" t="s">
        <v>519</v>
      </c>
      <c r="K190" s="469" t="e">
        <f>K180*(100-F189)/100</f>
        <v>#NAME?</v>
      </c>
    </row>
    <row r="191" spans="1:11" ht="19.899999999999999" customHeight="1">
      <c r="A191" s="452"/>
      <c r="F191" s="195"/>
      <c r="G191" s="195"/>
      <c r="H191" s="195"/>
      <c r="I191" s="195"/>
      <c r="J191" s="468" t="s">
        <v>520</v>
      </c>
      <c r="K191" s="469" t="e">
        <f>K181*(100-F189)/100</f>
        <v>#NAME?</v>
      </c>
    </row>
    <row r="192" spans="1:11" ht="14.25">
      <c r="A192" s="452"/>
      <c r="F192" s="195"/>
      <c r="G192" s="195"/>
      <c r="H192" s="195"/>
      <c r="I192" s="195"/>
      <c r="J192" s="457"/>
      <c r="K192" s="458"/>
    </row>
    <row r="193" spans="1:11" ht="15" thickBot="1">
      <c r="A193" s="471"/>
      <c r="B193" s="472"/>
      <c r="C193" s="473"/>
      <c r="D193" s="473"/>
      <c r="E193" s="473"/>
      <c r="F193" s="474"/>
      <c r="G193" s="474"/>
      <c r="H193" s="474"/>
      <c r="I193" s="474"/>
      <c r="J193" s="475"/>
      <c r="K193" s="476"/>
    </row>
    <row r="194" spans="1:11" ht="14.25">
      <c r="F194" s="195"/>
      <c r="G194" s="195"/>
      <c r="H194" s="195"/>
      <c r="I194" s="195"/>
      <c r="J194" s="457"/>
      <c r="K194" s="457"/>
    </row>
    <row r="195" spans="1:11" ht="14.25">
      <c r="F195" s="195"/>
      <c r="G195" s="195"/>
      <c r="H195" s="195"/>
      <c r="I195" s="195"/>
      <c r="J195" s="457"/>
      <c r="K195" s="457"/>
    </row>
    <row r="196" spans="1:11" ht="14.25">
      <c r="F196" s="195"/>
      <c r="G196" s="195"/>
      <c r="H196" s="195"/>
      <c r="I196" s="195"/>
      <c r="J196" s="457"/>
      <c r="K196" s="457"/>
    </row>
    <row r="197" spans="1:11" ht="14.25">
      <c r="F197" s="195"/>
      <c r="G197" s="195"/>
      <c r="H197" s="195"/>
      <c r="I197" s="195"/>
      <c r="J197" s="457"/>
      <c r="K197" s="457"/>
    </row>
    <row r="198" spans="1:11" ht="14.25">
      <c r="F198" s="195"/>
      <c r="G198" s="195"/>
      <c r="H198" s="195"/>
      <c r="I198" s="195"/>
      <c r="J198" s="457"/>
      <c r="K198" s="457"/>
    </row>
    <row r="199" spans="1:11" ht="14.25">
      <c r="F199" s="195"/>
      <c r="G199" s="195"/>
      <c r="H199" s="195"/>
      <c r="I199" s="195"/>
      <c r="J199" s="457"/>
      <c r="K199" s="457"/>
    </row>
    <row r="200" spans="1:11" ht="14.25">
      <c r="F200" s="195"/>
      <c r="G200" s="195"/>
      <c r="H200" s="195"/>
      <c r="I200" s="195"/>
      <c r="J200" s="457"/>
      <c r="K200" s="457"/>
    </row>
    <row r="201" spans="1:11" ht="14.25">
      <c r="F201" s="195"/>
      <c r="G201" s="195"/>
      <c r="H201" s="195"/>
      <c r="I201" s="195"/>
      <c r="J201" s="457"/>
      <c r="K201" s="457"/>
    </row>
    <row r="202" spans="1:11" ht="14.25">
      <c r="F202" s="195"/>
      <c r="G202" s="195"/>
      <c r="H202" s="195"/>
      <c r="I202" s="195"/>
      <c r="J202" s="457"/>
      <c r="K202" s="457"/>
    </row>
    <row r="203" spans="1:11" ht="14.25">
      <c r="F203" s="195"/>
      <c r="G203" s="195"/>
      <c r="H203" s="195"/>
      <c r="I203" s="195"/>
      <c r="J203" s="457"/>
      <c r="K203" s="457"/>
    </row>
    <row r="204" spans="1:11" ht="14.25">
      <c r="F204" s="195"/>
      <c r="G204" s="195"/>
      <c r="H204" s="195"/>
      <c r="I204" s="195"/>
      <c r="J204" s="457"/>
      <c r="K204" s="457"/>
    </row>
    <row r="205" spans="1:11" ht="14.25"/>
    <row r="206" spans="1:11" ht="14.25"/>
    <row r="207" spans="1:11" ht="14.25"/>
    <row r="208" spans="1:11" ht="14.25"/>
    <row r="209" spans="1:1" ht="14.25"/>
    <row r="210" spans="1:1" ht="14.25"/>
    <row r="211" spans="1:1" ht="14.25"/>
    <row r="212" spans="1:1" ht="14.25"/>
    <row r="213" spans="1:1" ht="14.25"/>
    <row r="214" spans="1:1" ht="14.25">
      <c r="A214" s="478"/>
    </row>
    <row r="215" spans="1:1" ht="14.25">
      <c r="A215" s="478"/>
    </row>
    <row r="216" spans="1:1" ht="14.25">
      <c r="A216" s="478"/>
    </row>
    <row r="217" spans="1:1" ht="14.25">
      <c r="A217" s="478"/>
    </row>
    <row r="218" spans="1:1" ht="14.25">
      <c r="A218" s="478"/>
    </row>
    <row r="219" spans="1:1" ht="14.25">
      <c r="A219" s="478"/>
    </row>
    <row r="220" spans="1:1" ht="14.25">
      <c r="A220" s="478"/>
    </row>
    <row r="221" spans="1:1" ht="14.25">
      <c r="A221" s="478"/>
    </row>
    <row r="222" spans="1:1" ht="14.25">
      <c r="A222" s="478"/>
    </row>
    <row r="223" spans="1:1" ht="14.25">
      <c r="A223" s="478"/>
    </row>
    <row r="224" spans="1:1" ht="14.25">
      <c r="A224" s="478"/>
    </row>
    <row r="225" spans="1:1" ht="14.25">
      <c r="A225" s="478"/>
    </row>
    <row r="226" spans="1:1" ht="14.25">
      <c r="A226" s="478"/>
    </row>
  </sheetData>
  <conditionalFormatting sqref="J5">
    <cfRule type="expression" dxfId="1" priority="2" stopIfTrue="1">
      <formula>$H$5&gt;0&amp;$J$5=0</formula>
    </cfRule>
  </conditionalFormatting>
  <conditionalFormatting sqref="J4">
    <cfRule type="expression" dxfId="0" priority="3" stopIfTrue="1">
      <formula>AND($H$4&lt;&gt;0,$J$4=0)</formula>
    </cfRule>
  </conditionalFormatting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workbookViewId="0"/>
  </sheetViews>
  <sheetFormatPr defaultRowHeight="13.9"/>
  <cols>
    <col min="1" max="1" width="42.875" customWidth="1"/>
    <col min="2" max="2" width="10" style="33" customWidth="1"/>
    <col min="3" max="9" width="16.5" style="33" customWidth="1"/>
    <col min="10" max="1024" width="8.25" customWidth="1"/>
    <col min="1025" max="1025" width="9" customWidth="1"/>
  </cols>
  <sheetData>
    <row r="1" spans="1:9" ht="15.75" thickBot="1">
      <c r="A1" s="479" t="s">
        <v>521</v>
      </c>
      <c r="C1" s="480" t="s">
        <v>522</v>
      </c>
    </row>
    <row r="2" spans="1:9" ht="15" thickBot="1"/>
    <row r="3" spans="1:9" ht="15.75" thickBot="1">
      <c r="A3" s="481" t="s">
        <v>523</v>
      </c>
      <c r="B3" s="482" t="s">
        <v>524</v>
      </c>
      <c r="C3" s="482" t="s">
        <v>525</v>
      </c>
      <c r="D3" s="482" t="s">
        <v>526</v>
      </c>
      <c r="E3" s="482" t="s">
        <v>527</v>
      </c>
      <c r="F3" s="482" t="s">
        <v>528</v>
      </c>
      <c r="G3" s="482" t="s">
        <v>529</v>
      </c>
      <c r="H3" s="482" t="s">
        <v>530</v>
      </c>
      <c r="I3" s="482" t="s">
        <v>531</v>
      </c>
    </row>
    <row r="4" spans="1:9" ht="15">
      <c r="A4" s="483" t="s">
        <v>532</v>
      </c>
      <c r="B4" s="484">
        <v>1</v>
      </c>
      <c r="C4" s="484">
        <v>365</v>
      </c>
      <c r="D4" s="484" t="s">
        <v>533</v>
      </c>
      <c r="E4" s="484" t="s">
        <v>534</v>
      </c>
      <c r="F4" s="484" t="s">
        <v>535</v>
      </c>
      <c r="G4" s="484" t="s">
        <v>536</v>
      </c>
      <c r="H4" s="484">
        <v>2</v>
      </c>
      <c r="I4" s="484">
        <v>2</v>
      </c>
    </row>
    <row r="5" spans="1:9" ht="15">
      <c r="A5" s="485" t="s">
        <v>537</v>
      </c>
      <c r="B5" s="486">
        <v>0</v>
      </c>
      <c r="C5" s="486">
        <v>0</v>
      </c>
      <c r="D5" s="486">
        <v>0</v>
      </c>
      <c r="E5" s="486">
        <v>0</v>
      </c>
      <c r="F5" s="486" t="s">
        <v>538</v>
      </c>
      <c r="G5" s="486" t="s">
        <v>539</v>
      </c>
      <c r="H5" s="486">
        <v>0</v>
      </c>
      <c r="I5" s="486">
        <v>0</v>
      </c>
    </row>
    <row r="6" spans="1:9" ht="15">
      <c r="A6" s="485" t="s">
        <v>540</v>
      </c>
      <c r="B6" s="486">
        <v>3</v>
      </c>
      <c r="C6" s="486">
        <v>1095</v>
      </c>
      <c r="D6" s="486">
        <v>0</v>
      </c>
      <c r="E6" s="486">
        <v>0</v>
      </c>
      <c r="F6" s="486" t="s">
        <v>541</v>
      </c>
      <c r="G6" s="486" t="s">
        <v>542</v>
      </c>
      <c r="H6" s="486">
        <v>4</v>
      </c>
      <c r="I6" s="486">
        <v>4</v>
      </c>
    </row>
    <row r="7" spans="1:9" ht="15">
      <c r="A7" s="485" t="s">
        <v>543</v>
      </c>
      <c r="B7" s="486">
        <v>3</v>
      </c>
      <c r="C7" s="486">
        <v>1095</v>
      </c>
      <c r="D7" s="486">
        <v>0</v>
      </c>
      <c r="E7" s="486">
        <v>0</v>
      </c>
      <c r="F7" s="486" t="s">
        <v>544</v>
      </c>
      <c r="G7" s="486" t="s">
        <v>545</v>
      </c>
      <c r="H7" s="486">
        <v>4</v>
      </c>
      <c r="I7" s="486">
        <v>4</v>
      </c>
    </row>
    <row r="8" spans="1:9" ht="15">
      <c r="A8" s="485" t="s">
        <v>546</v>
      </c>
      <c r="B8" s="486"/>
      <c r="C8" s="486"/>
      <c r="D8" s="486">
        <v>0</v>
      </c>
      <c r="E8" s="486">
        <v>0</v>
      </c>
      <c r="F8" s="486" t="s">
        <v>547</v>
      </c>
      <c r="G8" s="486" t="s">
        <v>548</v>
      </c>
      <c r="H8" s="487"/>
      <c r="I8" s="487"/>
    </row>
    <row r="9" spans="1:9" ht="15">
      <c r="A9" s="485" t="s">
        <v>549</v>
      </c>
      <c r="B9" s="486">
        <v>35</v>
      </c>
      <c r="C9" s="486">
        <v>1820</v>
      </c>
      <c r="D9" s="486" t="s">
        <v>550</v>
      </c>
      <c r="E9" s="486" t="s">
        <v>551</v>
      </c>
      <c r="F9" s="486" t="s">
        <v>552</v>
      </c>
      <c r="G9" s="486" t="s">
        <v>553</v>
      </c>
      <c r="H9" s="486">
        <v>6</v>
      </c>
      <c r="I9" s="486">
        <v>6</v>
      </c>
    </row>
    <row r="10" spans="1:9" ht="15">
      <c r="A10" s="485" t="s">
        <v>554</v>
      </c>
      <c r="B10" s="486">
        <v>3</v>
      </c>
      <c r="C10" s="486">
        <v>1095</v>
      </c>
      <c r="D10" s="486" t="s">
        <v>555</v>
      </c>
      <c r="E10" s="486" t="s">
        <v>556</v>
      </c>
      <c r="F10" s="486" t="s">
        <v>557</v>
      </c>
      <c r="G10" s="486" t="s">
        <v>558</v>
      </c>
      <c r="H10" s="486">
        <v>4</v>
      </c>
      <c r="I10" s="486">
        <v>4</v>
      </c>
    </row>
    <row r="11" spans="1:9" ht="15">
      <c r="A11" s="485" t="s">
        <v>559</v>
      </c>
      <c r="B11" s="486">
        <v>3</v>
      </c>
      <c r="C11" s="486">
        <v>1095</v>
      </c>
      <c r="D11" s="486" t="s">
        <v>560</v>
      </c>
      <c r="E11" s="486" t="s">
        <v>561</v>
      </c>
      <c r="F11" s="486" t="s">
        <v>562</v>
      </c>
      <c r="G11" s="486" t="s">
        <v>563</v>
      </c>
      <c r="H11" s="486">
        <v>4</v>
      </c>
      <c r="I11" s="486">
        <v>4</v>
      </c>
    </row>
    <row r="12" spans="1:9" ht="15">
      <c r="A12" s="488" t="s">
        <v>564</v>
      </c>
      <c r="B12" s="489" t="s">
        <v>565</v>
      </c>
      <c r="C12" s="490"/>
      <c r="D12" s="489" t="s">
        <v>566</v>
      </c>
      <c r="E12" s="490"/>
      <c r="F12" s="489" t="s">
        <v>567</v>
      </c>
      <c r="G12" s="490"/>
      <c r="H12" s="489" t="s">
        <v>565</v>
      </c>
      <c r="I12" s="487"/>
    </row>
    <row r="13" spans="1:9" ht="15.75" thickBot="1">
      <c r="A13" s="491" t="s">
        <v>568</v>
      </c>
      <c r="B13" s="489" t="s">
        <v>565</v>
      </c>
      <c r="C13" s="490"/>
      <c r="D13" s="492" t="s">
        <v>566</v>
      </c>
      <c r="E13" s="490"/>
      <c r="F13" s="492" t="s">
        <v>569</v>
      </c>
      <c r="G13" s="490"/>
      <c r="H13" s="492" t="s">
        <v>565</v>
      </c>
      <c r="I13" s="490"/>
    </row>
    <row r="14" spans="1:9" ht="16.5" thickTop="1" thickBot="1">
      <c r="B14" s="493" t="s">
        <v>518</v>
      </c>
      <c r="C14" s="494">
        <f>SUM(C4:C11)</f>
        <v>6565</v>
      </c>
      <c r="D14" s="495"/>
      <c r="E14" s="494">
        <v>2310</v>
      </c>
      <c r="F14" s="495"/>
      <c r="G14" s="494">
        <v>77722</v>
      </c>
      <c r="H14" s="495"/>
      <c r="I14" s="494">
        <f>SUM(I4:I11)</f>
        <v>24</v>
      </c>
    </row>
    <row r="15" spans="1:9" ht="15.75" thickBot="1">
      <c r="B15" s="496" t="s">
        <v>570</v>
      </c>
      <c r="C15" s="497">
        <f>SUM(C14/1568)</f>
        <v>4.1868622448979593</v>
      </c>
      <c r="D15" s="498"/>
      <c r="E15" s="497">
        <f>SUM((E14/0.2)/2400)</f>
        <v>4.8125</v>
      </c>
      <c r="F15" s="498"/>
      <c r="G15" s="497">
        <f>SUM(G14/8000)</f>
        <v>9.7152499999999993</v>
      </c>
      <c r="H15" s="498"/>
      <c r="I15" s="499">
        <f>SUM(I14/20)</f>
        <v>1.2</v>
      </c>
    </row>
    <row r="16" spans="1:9" ht="15">
      <c r="A16" s="500" t="s">
        <v>571</v>
      </c>
      <c r="C16" s="501" t="s">
        <v>572</v>
      </c>
      <c r="E16" s="501" t="s">
        <v>573</v>
      </c>
      <c r="G16" s="501" t="s">
        <v>574</v>
      </c>
      <c r="I16" s="502" t="s">
        <v>575</v>
      </c>
    </row>
    <row r="17" spans="1:1" ht="14.25"/>
    <row r="18" spans="1:1" ht="15">
      <c r="A18" s="90" t="s">
        <v>576</v>
      </c>
    </row>
    <row r="19" spans="1:1" ht="15">
      <c r="A19" s="90" t="s">
        <v>577</v>
      </c>
    </row>
    <row r="20" spans="1:1" ht="15">
      <c r="A20" s="90" t="s">
        <v>578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/>
  </sheetViews>
  <sheetFormatPr defaultRowHeight="13.9"/>
  <cols>
    <col min="1" max="1" width="8.25" customWidth="1"/>
    <col min="2" max="2" width="37.875" customWidth="1"/>
    <col min="3" max="3" width="22.125" customWidth="1"/>
    <col min="4" max="4" width="25.75" customWidth="1"/>
    <col min="5" max="5" width="28.125" customWidth="1"/>
    <col min="6" max="8" width="8.25" customWidth="1"/>
    <col min="9" max="9" width="11.25" customWidth="1"/>
    <col min="10" max="1024" width="8.25" customWidth="1"/>
    <col min="1025" max="1025" width="9" customWidth="1"/>
  </cols>
  <sheetData>
    <row r="1" spans="1:7" ht="15.75" thickBot="1">
      <c r="B1" s="90"/>
    </row>
    <row r="2" spans="1:7" ht="15.75" thickBot="1">
      <c r="A2" s="503"/>
      <c r="B2" s="504" t="s">
        <v>579</v>
      </c>
      <c r="C2" s="505"/>
      <c r="D2" s="506"/>
      <c r="E2" s="507"/>
    </row>
    <row r="3" spans="1:7" ht="15">
      <c r="A3" s="503"/>
      <c r="B3" s="508" t="s">
        <v>580</v>
      </c>
      <c r="C3" s="505"/>
      <c r="D3" s="506"/>
      <c r="E3" s="509"/>
    </row>
    <row r="4" spans="1:7" ht="15">
      <c r="A4" s="503"/>
      <c r="B4" s="510" t="s">
        <v>581</v>
      </c>
      <c r="C4" s="511"/>
      <c r="D4" s="512"/>
      <c r="E4" s="513"/>
    </row>
    <row r="5" spans="1:7" ht="15">
      <c r="A5" s="503"/>
      <c r="B5" s="514" t="s">
        <v>582</v>
      </c>
      <c r="C5" s="512"/>
      <c r="D5" s="512"/>
      <c r="E5" s="513"/>
    </row>
    <row r="6" spans="1:7" ht="15">
      <c r="A6" s="503"/>
      <c r="B6" s="515" t="s">
        <v>583</v>
      </c>
      <c r="C6" s="512"/>
      <c r="D6" s="512"/>
      <c r="E6" s="513"/>
    </row>
    <row r="7" spans="1:7" ht="15.75" thickBot="1">
      <c r="A7" s="503"/>
      <c r="B7" s="516" t="s">
        <v>584</v>
      </c>
      <c r="C7" s="517"/>
      <c r="D7" s="517"/>
      <c r="E7" s="518"/>
    </row>
    <row r="8" spans="1:7" ht="15" thickBot="1">
      <c r="A8" s="503"/>
      <c r="B8" s="519"/>
      <c r="C8" s="520"/>
      <c r="D8" s="520"/>
      <c r="E8" s="520"/>
    </row>
    <row r="9" spans="1:7" ht="16.5" thickTop="1" thickBot="1">
      <c r="A9" s="503"/>
      <c r="B9" s="521" t="s">
        <v>585</v>
      </c>
      <c r="C9" s="522">
        <f>Sheet3!A68</f>
        <v>0</v>
      </c>
      <c r="D9" s="520"/>
      <c r="E9" s="520"/>
    </row>
    <row r="10" spans="1:7" ht="16.5" thickTop="1" thickBot="1">
      <c r="B10" s="523" t="s">
        <v>586</v>
      </c>
      <c r="C10" s="524" t="e">
        <f>sheet1 #REF!</f>
        <v>#NAME?</v>
      </c>
      <c r="D10" s="525"/>
      <c r="E10" s="525"/>
    </row>
    <row r="11" spans="1:7" ht="15.75" thickTop="1" thickBot="1">
      <c r="C11" s="33"/>
      <c r="D11" s="525"/>
      <c r="E11" s="525"/>
    </row>
    <row r="12" spans="1:7" s="531" customFormat="1" ht="45.75" thickBot="1">
      <c r="A12" s="526" t="s">
        <v>587</v>
      </c>
      <c r="B12" s="527" t="s">
        <v>588</v>
      </c>
      <c r="C12" s="528" t="s">
        <v>589</v>
      </c>
      <c r="D12" s="529" t="s">
        <v>590</v>
      </c>
      <c r="E12" s="530" t="s">
        <v>591</v>
      </c>
    </row>
    <row r="13" spans="1:7" ht="14.25">
      <c r="A13" s="532"/>
      <c r="B13" s="533"/>
      <c r="C13" s="534"/>
      <c r="D13" s="535"/>
      <c r="E13" s="536"/>
    </row>
    <row r="14" spans="1:7" ht="14.25">
      <c r="A14" s="537">
        <v>81904</v>
      </c>
      <c r="B14" s="538" t="s">
        <v>494</v>
      </c>
      <c r="C14" s="539" t="e">
        <f>ROUNDUP((((C10/6000)+(216*C9)/6000)+1.2),0)</f>
        <v>#NAME?</v>
      </c>
      <c r="D14" s="540">
        <f>ROUNDUP(((C9*1560)/6000),0)</f>
        <v>0</v>
      </c>
      <c r="E14" s="541" t="e">
        <f>SUM(C14+D14)</f>
        <v>#NAME?</v>
      </c>
      <c r="G14" t="s">
        <v>592</v>
      </c>
    </row>
    <row r="15" spans="1:7" ht="14.25">
      <c r="A15" s="437">
        <v>81906</v>
      </c>
      <c r="B15" s="542" t="s">
        <v>495</v>
      </c>
      <c r="C15" s="543" t="e">
        <f>ROUNDUP((((C10/2400)+(144*C9)/2400)+4.8),0)</f>
        <v>#NAME?</v>
      </c>
      <c r="D15" s="544">
        <f>ROUNDUP(((C9*780)/2400),0)</f>
        <v>0</v>
      </c>
      <c r="E15" s="545" t="e">
        <f>SUM(C15+D15)</f>
        <v>#NAME?</v>
      </c>
      <c r="G15" t="s">
        <v>592</v>
      </c>
    </row>
    <row r="16" spans="1:7" ht="14.25">
      <c r="A16" s="546" t="s">
        <v>496</v>
      </c>
      <c r="B16" s="547" t="s">
        <v>497</v>
      </c>
      <c r="C16" s="539" t="e">
        <f>ROUNDUP((((C10/600)+(144*C9)/600)+9.7),0)</f>
        <v>#NAME?</v>
      </c>
      <c r="D16" s="540">
        <f>ROUNDUP(((C9*780)/1000),0)</f>
        <v>0</v>
      </c>
      <c r="E16" s="541" t="e">
        <f>SUM(C16+D16)</f>
        <v>#NAME?</v>
      </c>
      <c r="G16" t="s">
        <v>592</v>
      </c>
    </row>
    <row r="17" spans="1:7" ht="14.25">
      <c r="A17" s="437">
        <v>81901</v>
      </c>
      <c r="B17" s="542" t="s">
        <v>500</v>
      </c>
      <c r="C17" s="543" t="e">
        <f>ROUNDUP((((C10*2/1568)+(216*C9)/1568)+4.2),0)</f>
        <v>#NAME?</v>
      </c>
      <c r="D17" s="544">
        <f>ROUNDUP(((C9*1560)/10080),0)</f>
        <v>0</v>
      </c>
      <c r="E17" s="545" t="e">
        <f>SUM(C17+D17)</f>
        <v>#NAME?</v>
      </c>
      <c r="G17" t="s">
        <v>592</v>
      </c>
    </row>
    <row r="18" spans="1:7" ht="14.25">
      <c r="A18" s="548">
        <v>81902</v>
      </c>
      <c r="B18" s="549" t="s">
        <v>501</v>
      </c>
      <c r="C18" s="550">
        <f>ROUNDUP(((72*C9/1000)+1.8),0)</f>
        <v>2</v>
      </c>
      <c r="D18" s="551">
        <v>2</v>
      </c>
      <c r="E18" s="541">
        <f>SUM(C18+D18)</f>
        <v>4</v>
      </c>
      <c r="G18" t="s">
        <v>592</v>
      </c>
    </row>
    <row r="19" spans="1:7" ht="14.25">
      <c r="A19" s="437"/>
      <c r="B19" s="552"/>
      <c r="C19" s="543"/>
      <c r="D19" s="544"/>
      <c r="E19" s="545"/>
    </row>
    <row r="20" spans="1:7" ht="14.25">
      <c r="A20" s="546">
        <v>81911</v>
      </c>
      <c r="B20" s="553" t="s">
        <v>503</v>
      </c>
      <c r="C20" s="539">
        <v>1</v>
      </c>
      <c r="D20" s="540"/>
      <c r="E20" s="541">
        <v>1</v>
      </c>
      <c r="G20" t="s">
        <v>592</v>
      </c>
    </row>
    <row r="21" spans="1:7" ht="14.25">
      <c r="A21" s="437">
        <v>81912</v>
      </c>
      <c r="B21" s="552" t="s">
        <v>504</v>
      </c>
      <c r="C21" s="543">
        <v>1</v>
      </c>
      <c r="D21" s="544"/>
      <c r="E21" s="545">
        <v>1</v>
      </c>
      <c r="G21" t="s">
        <v>592</v>
      </c>
    </row>
    <row r="22" spans="1:7" ht="14.25">
      <c r="A22" s="554"/>
      <c r="B22" s="553"/>
      <c r="C22" s="539"/>
      <c r="D22" s="540"/>
      <c r="E22" s="541"/>
    </row>
    <row r="23" spans="1:7" ht="15" thickBot="1">
      <c r="A23" s="555">
        <v>81910</v>
      </c>
      <c r="B23" s="556" t="s">
        <v>499</v>
      </c>
      <c r="C23" s="557">
        <v>4</v>
      </c>
      <c r="D23" s="558"/>
      <c r="E23" s="559">
        <v>4</v>
      </c>
      <c r="G23" t="s">
        <v>592</v>
      </c>
    </row>
    <row r="24" spans="1:7" ht="14.25">
      <c r="C24" s="560"/>
    </row>
    <row r="25" spans="1:7" ht="15">
      <c r="B25" s="561"/>
      <c r="C25" s="562"/>
    </row>
    <row r="26" spans="1:7" ht="15">
      <c r="B26" s="561"/>
    </row>
    <row r="27" spans="1:7" ht="15">
      <c r="B27" s="561"/>
    </row>
    <row r="28" spans="1:7" ht="15">
      <c r="B28" s="561"/>
    </row>
    <row r="29" spans="1:7" ht="15">
      <c r="B29" s="561"/>
    </row>
    <row r="30" spans="1:7" ht="14.25"/>
    <row r="31" spans="1:7" ht="14.25"/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C8"/>
  <sheetViews>
    <sheetView workbookViewId="0"/>
  </sheetViews>
  <sheetFormatPr defaultRowHeight="14.25"/>
  <cols>
    <col min="1" max="2" width="8.125" customWidth="1"/>
    <col min="3" max="3" width="18.875" customWidth="1"/>
    <col min="4" max="1024" width="8.125" customWidth="1"/>
    <col min="1025" max="1025" width="9" customWidth="1"/>
  </cols>
  <sheetData>
    <row r="4" spans="3:3">
      <c r="C4" s="8" t="s">
        <v>593</v>
      </c>
    </row>
    <row r="5" spans="3:3">
      <c r="C5" s="8" t="s">
        <v>594</v>
      </c>
    </row>
    <row r="7" spans="3:3" ht="15">
      <c r="C7" s="90" t="s">
        <v>595</v>
      </c>
    </row>
    <row r="8" spans="3:3" ht="15">
      <c r="C8" s="90" t="s">
        <v>596</v>
      </c>
    </row>
  </sheetData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25"/>
  <sheetViews>
    <sheetView workbookViewId="0"/>
  </sheetViews>
  <sheetFormatPr defaultRowHeight="12.75"/>
  <cols>
    <col min="1" max="1" width="8.5" style="563" customWidth="1"/>
    <col min="2" max="2" width="13.25" style="563" customWidth="1"/>
    <col min="3" max="3" width="16.75" style="563" customWidth="1"/>
    <col min="4" max="4" width="11.25" style="563" customWidth="1"/>
    <col min="5" max="6" width="8.5" style="563" customWidth="1"/>
    <col min="7" max="7" width="9.875" style="563" customWidth="1"/>
    <col min="8" max="8" width="12.5" style="563" customWidth="1"/>
    <col min="9" max="9" width="8.5" style="563" customWidth="1"/>
    <col min="10" max="10" width="9.625" style="563" customWidth="1"/>
    <col min="11" max="1024" width="8.5" style="563" customWidth="1"/>
    <col min="1025" max="1025" width="9" customWidth="1"/>
  </cols>
  <sheetData>
    <row r="1" spans="2:10" ht="14.25"/>
    <row r="2" spans="2:10" ht="14.25">
      <c r="B2" s="97"/>
      <c r="C2" s="97"/>
      <c r="D2" s="97"/>
      <c r="E2" s="97"/>
      <c r="F2" s="97"/>
      <c r="G2" s="97"/>
      <c r="H2" s="97"/>
      <c r="I2" s="97"/>
    </row>
    <row r="3" spans="2:10" ht="57">
      <c r="C3" s="564" t="s">
        <v>597</v>
      </c>
      <c r="D3" s="564" t="s">
        <v>598</v>
      </c>
      <c r="E3" s="564" t="s">
        <v>599</v>
      </c>
      <c r="G3" s="564" t="s">
        <v>600</v>
      </c>
      <c r="H3" s="564" t="s">
        <v>601</v>
      </c>
      <c r="I3" s="564" t="s">
        <v>602</v>
      </c>
      <c r="J3" s="564" t="s">
        <v>603</v>
      </c>
    </row>
    <row r="4" spans="2:10" ht="14.25">
      <c r="G4" s="563">
        <v>365</v>
      </c>
      <c r="I4" s="563">
        <v>1000</v>
      </c>
    </row>
    <row r="5" spans="2:10" ht="14.25"/>
    <row r="6" spans="2:10" ht="14.25">
      <c r="B6" s="563" t="s">
        <v>604</v>
      </c>
      <c r="C6" s="563">
        <v>31</v>
      </c>
      <c r="D6" s="563">
        <v>14</v>
      </c>
      <c r="E6" s="563">
        <v>20</v>
      </c>
      <c r="G6" s="565">
        <f t="shared" ref="G6:G12" si="0">$G$4/C6*D6</f>
        <v>164.83870967741933</v>
      </c>
      <c r="H6" s="563" t="s">
        <v>605</v>
      </c>
      <c r="I6" s="566">
        <f t="shared" ref="I6:I12" si="1">G6*E6/$I$4</f>
        <v>3.2967741935483863</v>
      </c>
      <c r="J6" s="567">
        <f>I6/2</f>
        <v>1.6483870967741932</v>
      </c>
    </row>
    <row r="7" spans="2:10" ht="14.25">
      <c r="B7" s="563" t="s">
        <v>606</v>
      </c>
      <c r="C7" s="568">
        <v>28</v>
      </c>
      <c r="D7" s="568">
        <v>12</v>
      </c>
      <c r="E7" s="568">
        <v>25</v>
      </c>
      <c r="G7" s="565">
        <f t="shared" si="0"/>
        <v>156.42857142857144</v>
      </c>
      <c r="H7" s="568" t="s">
        <v>607</v>
      </c>
      <c r="I7" s="566">
        <f t="shared" si="1"/>
        <v>3.910714285714286</v>
      </c>
      <c r="J7" s="569">
        <f>I7/4</f>
        <v>0.97767857142857151</v>
      </c>
    </row>
    <row r="8" spans="2:10" ht="57">
      <c r="B8" s="563" t="s">
        <v>608</v>
      </c>
      <c r="C8" s="563">
        <v>28</v>
      </c>
      <c r="D8" s="563">
        <v>14</v>
      </c>
      <c r="E8" s="563">
        <v>10</v>
      </c>
      <c r="G8" s="565">
        <f t="shared" si="0"/>
        <v>182.5</v>
      </c>
      <c r="H8" s="570" t="s">
        <v>609</v>
      </c>
      <c r="I8" s="566">
        <f t="shared" si="1"/>
        <v>1.825</v>
      </c>
      <c r="J8" s="569">
        <f>I8/4</f>
        <v>0.45624999999999999</v>
      </c>
    </row>
    <row r="9" spans="2:10" ht="42.75">
      <c r="B9" s="563" t="s">
        <v>610</v>
      </c>
      <c r="C9" s="563">
        <v>28</v>
      </c>
      <c r="D9" s="563">
        <v>12</v>
      </c>
      <c r="E9" s="563">
        <v>85</v>
      </c>
      <c r="G9" s="565">
        <f t="shared" si="0"/>
        <v>156.42857142857144</v>
      </c>
      <c r="H9" s="564" t="s">
        <v>611</v>
      </c>
      <c r="I9" s="566">
        <f t="shared" si="1"/>
        <v>13.296428571428573</v>
      </c>
      <c r="J9" s="569">
        <f>I9/2.5</f>
        <v>5.3185714285714294</v>
      </c>
    </row>
    <row r="10" spans="2:10" ht="14.25">
      <c r="G10" s="565" t="e">
        <f t="shared" si="0"/>
        <v>#DIV/0!</v>
      </c>
      <c r="I10" s="566" t="e">
        <f t="shared" si="1"/>
        <v>#DIV/0!</v>
      </c>
      <c r="J10" s="571" t="e">
        <f>I10/4</f>
        <v>#DIV/0!</v>
      </c>
    </row>
    <row r="11" spans="2:10" ht="14.25">
      <c r="G11" s="565" t="e">
        <f t="shared" si="0"/>
        <v>#DIV/0!</v>
      </c>
      <c r="I11" s="566" t="e">
        <f t="shared" si="1"/>
        <v>#DIV/0!</v>
      </c>
      <c r="J11" s="571" t="e">
        <f>I11/4</f>
        <v>#DIV/0!</v>
      </c>
    </row>
    <row r="12" spans="2:10" ht="14.25">
      <c r="G12" s="565" t="e">
        <f t="shared" si="0"/>
        <v>#DIV/0!</v>
      </c>
      <c r="I12" s="566" t="e">
        <f t="shared" si="1"/>
        <v>#DIV/0!</v>
      </c>
      <c r="J12" s="571" t="e">
        <f>I12/4</f>
        <v>#DIV/0!</v>
      </c>
    </row>
    <row r="13" spans="2:10" ht="14.25">
      <c r="G13" s="565"/>
      <c r="I13" s="566"/>
      <c r="J13" s="571"/>
    </row>
    <row r="14" spans="2:10" ht="14.25">
      <c r="G14" s="563">
        <v>365</v>
      </c>
      <c r="I14" s="566"/>
      <c r="J14" s="571"/>
    </row>
    <row r="15" spans="2:10" ht="14.25">
      <c r="G15" s="565"/>
      <c r="I15" s="566"/>
      <c r="J15" s="571"/>
    </row>
    <row r="16" spans="2:10" ht="57">
      <c r="C16" s="564" t="s">
        <v>597</v>
      </c>
      <c r="D16" s="564" t="s">
        <v>612</v>
      </c>
      <c r="G16" s="564" t="s">
        <v>603</v>
      </c>
    </row>
    <row r="17" spans="2:10" ht="14.25">
      <c r="B17" s="563" t="s">
        <v>604</v>
      </c>
      <c r="C17" s="568">
        <v>31</v>
      </c>
      <c r="D17" s="568">
        <v>90</v>
      </c>
      <c r="E17" s="563">
        <f>ROUNDUP((D17/C17),0)</f>
        <v>3</v>
      </c>
      <c r="F17" s="563">
        <f>E17*C17</f>
        <v>93</v>
      </c>
      <c r="G17" s="571">
        <f>G14/F17</f>
        <v>3.924731182795699</v>
      </c>
    </row>
    <row r="18" spans="2:10" ht="14.25">
      <c r="B18" s="563" t="s">
        <v>606</v>
      </c>
      <c r="C18" s="563">
        <v>28</v>
      </c>
      <c r="D18" s="563" t="s">
        <v>613</v>
      </c>
      <c r="G18" s="563">
        <v>1</v>
      </c>
    </row>
    <row r="19" spans="2:10" ht="14.25">
      <c r="B19" s="563" t="s">
        <v>608</v>
      </c>
      <c r="C19" s="563">
        <v>28</v>
      </c>
      <c r="D19" s="563" t="s">
        <v>613</v>
      </c>
      <c r="G19" s="563">
        <v>1</v>
      </c>
    </row>
    <row r="20" spans="2:10" ht="14.25">
      <c r="B20" s="563" t="s">
        <v>610</v>
      </c>
      <c r="C20" s="563">
        <v>28</v>
      </c>
      <c r="D20" s="563">
        <v>90</v>
      </c>
      <c r="E20" s="563">
        <f>ROUNDUP((D20/C20),0)</f>
        <v>4</v>
      </c>
      <c r="F20" s="563">
        <f>E20*C20</f>
        <v>112</v>
      </c>
      <c r="G20" s="571">
        <f>$G$14/F20</f>
        <v>3.2589285714285716</v>
      </c>
    </row>
    <row r="21" spans="2:10" ht="14.25">
      <c r="G21" s="571"/>
    </row>
    <row r="22" spans="2:10" ht="14.25">
      <c r="B22" s="563" t="s">
        <v>614</v>
      </c>
      <c r="C22" s="563">
        <v>28</v>
      </c>
      <c r="D22" s="563">
        <v>90</v>
      </c>
      <c r="E22" s="563">
        <f>ROUNDUP((D22/C22),0)</f>
        <v>4</v>
      </c>
      <c r="F22" s="563">
        <f>E22*C22</f>
        <v>112</v>
      </c>
      <c r="G22" s="571">
        <f>$G$14/F22</f>
        <v>3.2589285714285716</v>
      </c>
    </row>
    <row r="23" spans="2:10" ht="14.25">
      <c r="B23" s="563" t="s">
        <v>615</v>
      </c>
      <c r="C23" s="563">
        <v>14</v>
      </c>
      <c r="D23" s="563">
        <v>56</v>
      </c>
      <c r="E23" s="563">
        <f>ROUNDUP((D23/C23),0)</f>
        <v>4</v>
      </c>
      <c r="F23" s="563">
        <f>E23*C23</f>
        <v>56</v>
      </c>
      <c r="G23" s="571">
        <f>$G$14/F23</f>
        <v>6.5178571428571432</v>
      </c>
    </row>
    <row r="24" spans="2:10" ht="14.25"/>
    <row r="25" spans="2:10" ht="14.25">
      <c r="B25" s="563" t="s">
        <v>615</v>
      </c>
      <c r="C25" s="563">
        <v>14</v>
      </c>
      <c r="D25" s="563">
        <v>56</v>
      </c>
      <c r="E25" s="571">
        <f>D25/C25</f>
        <v>4</v>
      </c>
      <c r="I25" s="563">
        <f>E25*C25</f>
        <v>56</v>
      </c>
      <c r="J25" s="571">
        <f>$G$14/I25</f>
        <v>6.5178571428571432</v>
      </c>
    </row>
  </sheetData>
  <mergeCells count="1">
    <mergeCell ref="B2:I2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76"/>
  <sheetViews>
    <sheetView workbookViewId="0"/>
  </sheetViews>
  <sheetFormatPr defaultRowHeight="12.75"/>
  <cols>
    <col min="1" max="1" width="8.625" style="8" customWidth="1"/>
    <col min="2" max="2" width="38.375" style="8" customWidth="1"/>
    <col min="3" max="4" width="8.625" style="8" customWidth="1"/>
    <col min="5" max="5" width="10.75" style="8" customWidth="1"/>
    <col min="6" max="6" width="8.625" style="8" customWidth="1"/>
    <col min="7" max="7" width="10.75" style="8" customWidth="1"/>
    <col min="8" max="8" width="15.75" style="8" customWidth="1"/>
    <col min="9" max="9" width="15.5" style="8" customWidth="1"/>
    <col min="10" max="10" width="14.375" style="8" customWidth="1"/>
    <col min="11" max="11" width="20.625" style="8" customWidth="1"/>
    <col min="12" max="12" width="3.625" style="8" customWidth="1"/>
    <col min="13" max="13" width="37.75" style="8" customWidth="1"/>
    <col min="14" max="14" width="7" style="8" customWidth="1"/>
    <col min="15" max="15" width="8.5" style="67" customWidth="1"/>
    <col min="16" max="16" width="2.75" style="8" customWidth="1"/>
    <col min="17" max="17" width="6.25" style="67" customWidth="1"/>
    <col min="18" max="18" width="6.25" style="8" customWidth="1"/>
    <col min="19" max="19" width="7" style="8" customWidth="1"/>
    <col min="20" max="20" width="8.5" style="8" customWidth="1"/>
    <col min="21" max="22" width="9.625" style="8" customWidth="1"/>
    <col min="23" max="24" width="8.5" style="8" customWidth="1"/>
    <col min="25" max="25" width="9.875" style="8" customWidth="1"/>
    <col min="26" max="1024" width="8.5" style="8" customWidth="1"/>
    <col min="1025" max="1025" width="9" customWidth="1"/>
  </cols>
  <sheetData>
    <row r="1" spans="1:23" ht="14.25" customHeight="1">
      <c r="A1" s="617" t="s">
        <v>616</v>
      </c>
      <c r="B1" s="617"/>
      <c r="C1" s="617"/>
      <c r="D1" s="617"/>
      <c r="E1" s="617"/>
      <c r="F1" s="617"/>
      <c r="G1" s="617"/>
      <c r="H1" s="617"/>
      <c r="I1" s="617"/>
      <c r="J1" s="572"/>
      <c r="K1" s="572"/>
    </row>
    <row r="2" spans="1:23" ht="12.75" customHeight="1">
      <c r="A2" s="618"/>
      <c r="B2" s="618"/>
      <c r="C2" s="618"/>
      <c r="D2" s="618"/>
      <c r="E2" s="618"/>
      <c r="F2" s="618"/>
      <c r="G2" s="618"/>
      <c r="H2" s="618"/>
      <c r="I2" s="618"/>
      <c r="J2" s="618"/>
      <c r="K2" s="618"/>
      <c r="T2" s="619" t="s">
        <v>617</v>
      </c>
      <c r="U2" s="619"/>
      <c r="W2" s="67" t="s">
        <v>618</v>
      </c>
    </row>
    <row r="3" spans="1:23" ht="35.25" customHeight="1">
      <c r="A3" s="573" t="s">
        <v>3</v>
      </c>
      <c r="B3" s="573" t="s">
        <v>32</v>
      </c>
      <c r="C3" s="573" t="s">
        <v>619</v>
      </c>
      <c r="D3" s="573" t="s">
        <v>170</v>
      </c>
      <c r="E3" s="573" t="s">
        <v>620</v>
      </c>
      <c r="F3" s="573" t="s">
        <v>621</v>
      </c>
      <c r="G3" s="573" t="s">
        <v>622</v>
      </c>
      <c r="H3" s="573" t="s">
        <v>8</v>
      </c>
      <c r="I3" s="573" t="s">
        <v>11</v>
      </c>
      <c r="J3" s="620" t="s">
        <v>623</v>
      </c>
      <c r="K3" s="620"/>
      <c r="M3" s="8" t="s">
        <v>624</v>
      </c>
      <c r="S3" s="65" t="s">
        <v>625</v>
      </c>
      <c r="T3" s="65" t="s">
        <v>626</v>
      </c>
      <c r="U3" s="65" t="s">
        <v>627</v>
      </c>
      <c r="V3" s="65"/>
      <c r="W3" s="67" t="s">
        <v>596</v>
      </c>
    </row>
    <row r="4" spans="1:23" ht="14.25">
      <c r="A4" s="574">
        <v>1</v>
      </c>
      <c r="B4" s="49" t="s">
        <v>628</v>
      </c>
      <c r="C4" s="574">
        <v>19500</v>
      </c>
      <c r="D4" s="574"/>
      <c r="E4" s="575">
        <v>300</v>
      </c>
      <c r="F4" s="576">
        <v>0.08</v>
      </c>
      <c r="G4" s="577">
        <f t="shared" ref="G4:G25" si="0">E4*F4+E4</f>
        <v>324</v>
      </c>
      <c r="H4" s="577">
        <f t="shared" ref="H4:H25" si="1">E4*D4</f>
        <v>0</v>
      </c>
      <c r="I4" s="577">
        <f t="shared" ref="I4:I25" si="2">G4*D4</f>
        <v>0</v>
      </c>
      <c r="J4" s="41" t="s">
        <v>629</v>
      </c>
      <c r="K4" s="578" t="s">
        <v>347</v>
      </c>
      <c r="L4" s="579"/>
      <c r="M4" s="12" t="s">
        <v>630</v>
      </c>
    </row>
    <row r="5" spans="1:23" ht="14.25">
      <c r="A5" s="574">
        <f t="shared" ref="A5:A27" si="3">A4+1</f>
        <v>2</v>
      </c>
      <c r="B5" s="49" t="s">
        <v>631</v>
      </c>
      <c r="C5" s="574">
        <v>500</v>
      </c>
      <c r="D5" s="580"/>
      <c r="E5" s="581">
        <v>300</v>
      </c>
      <c r="F5" s="582">
        <v>0.08</v>
      </c>
      <c r="G5" s="583">
        <f t="shared" si="0"/>
        <v>324</v>
      </c>
      <c r="H5" s="583">
        <f t="shared" si="1"/>
        <v>0</v>
      </c>
      <c r="I5" s="583">
        <f t="shared" si="2"/>
        <v>0</v>
      </c>
      <c r="J5" s="41" t="s">
        <v>629</v>
      </c>
      <c r="K5" s="584" t="s">
        <v>277</v>
      </c>
      <c r="L5" s="579"/>
      <c r="M5" s="12" t="s">
        <v>632</v>
      </c>
    </row>
    <row r="6" spans="1:23" ht="14.25">
      <c r="A6" s="574">
        <f t="shared" si="3"/>
        <v>3</v>
      </c>
      <c r="B6" s="49" t="s">
        <v>79</v>
      </c>
      <c r="C6" s="574">
        <v>1000</v>
      </c>
      <c r="D6" s="580"/>
      <c r="E6" s="581">
        <v>300</v>
      </c>
      <c r="F6" s="582">
        <v>0.08</v>
      </c>
      <c r="G6" s="583">
        <f t="shared" si="0"/>
        <v>324</v>
      </c>
      <c r="H6" s="583">
        <f t="shared" si="1"/>
        <v>0</v>
      </c>
      <c r="I6" s="583">
        <f t="shared" si="2"/>
        <v>0</v>
      </c>
      <c r="J6" s="41" t="s">
        <v>629</v>
      </c>
      <c r="K6" s="584" t="s">
        <v>279</v>
      </c>
      <c r="L6" s="579"/>
      <c r="M6" s="12" t="s">
        <v>632</v>
      </c>
    </row>
    <row r="7" spans="1:23" ht="12.75" customHeight="1">
      <c r="A7" s="574">
        <f t="shared" si="3"/>
        <v>4</v>
      </c>
      <c r="B7" s="49" t="s">
        <v>633</v>
      </c>
      <c r="C7" s="574">
        <v>110</v>
      </c>
      <c r="D7" s="580"/>
      <c r="E7" s="581">
        <v>3840</v>
      </c>
      <c r="F7" s="582">
        <v>0.08</v>
      </c>
      <c r="G7" s="583">
        <f t="shared" si="0"/>
        <v>4147.2</v>
      </c>
      <c r="H7" s="583">
        <f t="shared" si="1"/>
        <v>0</v>
      </c>
      <c r="I7" s="583">
        <f t="shared" si="2"/>
        <v>0</v>
      </c>
      <c r="J7" s="585" t="s">
        <v>634</v>
      </c>
      <c r="K7" s="586">
        <v>98200</v>
      </c>
      <c r="L7" s="579"/>
      <c r="M7" s="587" t="s">
        <v>635</v>
      </c>
      <c r="N7" s="9" t="s">
        <v>636</v>
      </c>
    </row>
    <row r="8" spans="1:23" ht="14.25">
      <c r="A8" s="574">
        <f t="shared" si="3"/>
        <v>5</v>
      </c>
      <c r="B8" s="49" t="s">
        <v>637</v>
      </c>
      <c r="C8" s="574">
        <v>650</v>
      </c>
      <c r="D8" s="580"/>
      <c r="E8" s="581">
        <v>400</v>
      </c>
      <c r="F8" s="582">
        <v>0.08</v>
      </c>
      <c r="G8" s="583">
        <f t="shared" si="0"/>
        <v>432</v>
      </c>
      <c r="H8" s="583">
        <f t="shared" si="1"/>
        <v>0</v>
      </c>
      <c r="I8" s="583">
        <f t="shared" si="2"/>
        <v>0</v>
      </c>
      <c r="J8" s="41" t="s">
        <v>629</v>
      </c>
      <c r="K8" s="584">
        <v>37210</v>
      </c>
      <c r="L8" s="579"/>
      <c r="M8" s="588" t="s">
        <v>638</v>
      </c>
      <c r="O8" s="67">
        <f>2*365</f>
        <v>730</v>
      </c>
      <c r="Q8" s="67">
        <v>25</v>
      </c>
    </row>
    <row r="9" spans="1:23" ht="14.25">
      <c r="A9" s="574">
        <f t="shared" si="3"/>
        <v>6</v>
      </c>
      <c r="B9" s="49" t="s">
        <v>639</v>
      </c>
      <c r="C9" s="574">
        <v>5600</v>
      </c>
      <c r="D9" s="580"/>
      <c r="E9" s="581">
        <v>230</v>
      </c>
      <c r="F9" s="582">
        <v>0.08</v>
      </c>
      <c r="G9" s="583">
        <f t="shared" si="0"/>
        <v>248.4</v>
      </c>
      <c r="H9" s="583">
        <f t="shared" si="1"/>
        <v>0</v>
      </c>
      <c r="I9" s="583">
        <f t="shared" si="2"/>
        <v>0</v>
      </c>
      <c r="J9" s="41" t="s">
        <v>629</v>
      </c>
      <c r="K9" s="584" t="s">
        <v>274</v>
      </c>
      <c r="L9" s="579"/>
      <c r="M9" s="588" t="s">
        <v>638</v>
      </c>
      <c r="O9" s="67">
        <f>2*365</f>
        <v>730</v>
      </c>
      <c r="Q9" s="67">
        <v>55</v>
      </c>
    </row>
    <row r="10" spans="1:23" ht="14.25">
      <c r="A10" s="574">
        <f t="shared" si="3"/>
        <v>7</v>
      </c>
      <c r="B10" s="49" t="s">
        <v>640</v>
      </c>
      <c r="C10" s="574">
        <v>6672</v>
      </c>
      <c r="D10" s="580"/>
      <c r="E10" s="581">
        <v>230</v>
      </c>
      <c r="F10" s="582">
        <v>0.08</v>
      </c>
      <c r="G10" s="583">
        <f t="shared" si="0"/>
        <v>248.4</v>
      </c>
      <c r="H10" s="583">
        <f t="shared" si="1"/>
        <v>0</v>
      </c>
      <c r="I10" s="583">
        <f t="shared" si="2"/>
        <v>0</v>
      </c>
      <c r="J10" s="41" t="s">
        <v>629</v>
      </c>
      <c r="K10" s="584">
        <v>33880</v>
      </c>
      <c r="L10" s="579"/>
      <c r="M10" s="588" t="s">
        <v>638</v>
      </c>
      <c r="O10" s="67">
        <f>2*365</f>
        <v>730</v>
      </c>
      <c r="Q10" s="67">
        <v>30</v>
      </c>
    </row>
    <row r="11" spans="1:23" ht="14.25">
      <c r="A11" s="574">
        <f t="shared" si="3"/>
        <v>8</v>
      </c>
      <c r="B11" s="49" t="s">
        <v>641</v>
      </c>
      <c r="C11" s="574">
        <v>1080</v>
      </c>
      <c r="D11" s="580"/>
      <c r="E11" s="589">
        <v>300</v>
      </c>
      <c r="F11" s="582">
        <v>0.08</v>
      </c>
      <c r="G11" s="583">
        <f t="shared" si="0"/>
        <v>324</v>
      </c>
      <c r="H11" s="583">
        <f t="shared" si="1"/>
        <v>0</v>
      </c>
      <c r="I11" s="583">
        <f t="shared" si="2"/>
        <v>0</v>
      </c>
      <c r="J11" s="41" t="s">
        <v>629</v>
      </c>
      <c r="K11" s="584">
        <v>33600</v>
      </c>
      <c r="L11" s="579"/>
      <c r="M11" s="588" t="s">
        <v>638</v>
      </c>
      <c r="O11" s="67">
        <f>2*365</f>
        <v>730</v>
      </c>
      <c r="Q11" s="67">
        <v>25</v>
      </c>
    </row>
    <row r="12" spans="1:23" ht="14.25">
      <c r="A12" s="574">
        <f t="shared" si="3"/>
        <v>9</v>
      </c>
      <c r="B12" s="590" t="s">
        <v>642</v>
      </c>
      <c r="C12" s="580">
        <v>7740</v>
      </c>
      <c r="D12" s="57"/>
      <c r="E12" s="589">
        <v>600</v>
      </c>
      <c r="F12" s="582">
        <v>0.08</v>
      </c>
      <c r="G12" s="583">
        <f t="shared" si="0"/>
        <v>648</v>
      </c>
      <c r="H12" s="583">
        <f t="shared" si="1"/>
        <v>0</v>
      </c>
      <c r="I12" s="583">
        <f t="shared" si="2"/>
        <v>0</v>
      </c>
      <c r="J12" s="41" t="s">
        <v>629</v>
      </c>
      <c r="K12" s="586">
        <v>34330</v>
      </c>
      <c r="L12" s="579"/>
      <c r="M12" s="591" t="s">
        <v>643</v>
      </c>
    </row>
    <row r="13" spans="1:23" ht="14.25">
      <c r="A13" s="574">
        <f t="shared" si="3"/>
        <v>10</v>
      </c>
      <c r="B13" s="590" t="s">
        <v>644</v>
      </c>
      <c r="C13" s="580">
        <v>9684</v>
      </c>
      <c r="D13" s="57"/>
      <c r="E13" s="589">
        <v>280</v>
      </c>
      <c r="F13" s="582">
        <v>0.08</v>
      </c>
      <c r="G13" s="583">
        <f t="shared" si="0"/>
        <v>302.39999999999998</v>
      </c>
      <c r="H13" s="583">
        <f t="shared" si="1"/>
        <v>0</v>
      </c>
      <c r="I13" s="583">
        <f t="shared" si="2"/>
        <v>0</v>
      </c>
      <c r="J13" s="41" t="s">
        <v>629</v>
      </c>
      <c r="K13" s="584">
        <v>37200</v>
      </c>
      <c r="L13" s="579"/>
      <c r="M13" s="588" t="s">
        <v>638</v>
      </c>
      <c r="O13" s="67">
        <f t="shared" ref="O13:O22" si="4">2*365</f>
        <v>730</v>
      </c>
      <c r="Q13" s="67">
        <v>25</v>
      </c>
    </row>
    <row r="14" spans="1:23" ht="14.25">
      <c r="A14" s="574">
        <f t="shared" si="3"/>
        <v>11</v>
      </c>
      <c r="B14" s="590" t="s">
        <v>645</v>
      </c>
      <c r="C14" s="580">
        <v>21616</v>
      </c>
      <c r="D14" s="57"/>
      <c r="E14" s="589">
        <v>200</v>
      </c>
      <c r="F14" s="582">
        <v>0.08</v>
      </c>
      <c r="G14" s="583">
        <f t="shared" si="0"/>
        <v>216</v>
      </c>
      <c r="H14" s="583">
        <f t="shared" si="1"/>
        <v>0</v>
      </c>
      <c r="I14" s="583">
        <f t="shared" si="2"/>
        <v>0</v>
      </c>
      <c r="J14" s="41" t="s">
        <v>629</v>
      </c>
      <c r="K14" s="584" t="s">
        <v>646</v>
      </c>
      <c r="L14" s="579"/>
      <c r="M14" s="588" t="s">
        <v>638</v>
      </c>
      <c r="O14" s="67">
        <f t="shared" si="4"/>
        <v>730</v>
      </c>
      <c r="Q14" s="67">
        <v>55</v>
      </c>
    </row>
    <row r="15" spans="1:23" ht="14.25">
      <c r="A15" s="574">
        <f t="shared" si="3"/>
        <v>12</v>
      </c>
      <c r="B15" s="590" t="s">
        <v>647</v>
      </c>
      <c r="C15" s="580">
        <v>130</v>
      </c>
      <c r="D15" s="57"/>
      <c r="E15" s="589">
        <v>300</v>
      </c>
      <c r="F15" s="582">
        <v>0.08</v>
      </c>
      <c r="G15" s="583">
        <f t="shared" si="0"/>
        <v>324</v>
      </c>
      <c r="H15" s="583">
        <f t="shared" si="1"/>
        <v>0</v>
      </c>
      <c r="I15" s="583">
        <f t="shared" si="2"/>
        <v>0</v>
      </c>
      <c r="J15" s="41" t="s">
        <v>629</v>
      </c>
      <c r="K15" s="584">
        <v>33830</v>
      </c>
      <c r="L15" s="579"/>
      <c r="M15" s="588" t="s">
        <v>638</v>
      </c>
      <c r="O15" s="67">
        <f t="shared" si="4"/>
        <v>730</v>
      </c>
      <c r="Q15" s="67">
        <v>55</v>
      </c>
      <c r="R15" s="67" t="s">
        <v>648</v>
      </c>
      <c r="S15" s="592">
        <f>C15/3</f>
        <v>43.333333333333336</v>
      </c>
      <c r="T15" s="62">
        <f>28*2</f>
        <v>56</v>
      </c>
      <c r="U15" s="593">
        <f>365/56</f>
        <v>6.5178571428571432</v>
      </c>
      <c r="V15" s="593"/>
      <c r="W15" s="67">
        <v>14</v>
      </c>
    </row>
    <row r="16" spans="1:23" ht="14.25">
      <c r="A16" s="574">
        <f t="shared" si="3"/>
        <v>13</v>
      </c>
      <c r="B16" s="590" t="s">
        <v>649</v>
      </c>
      <c r="C16" s="580">
        <v>150</v>
      </c>
      <c r="D16" s="57"/>
      <c r="E16" s="589">
        <v>300</v>
      </c>
      <c r="F16" s="582">
        <v>0.08</v>
      </c>
      <c r="G16" s="583">
        <f t="shared" si="0"/>
        <v>324</v>
      </c>
      <c r="H16" s="583">
        <f t="shared" si="1"/>
        <v>0</v>
      </c>
      <c r="I16" s="583">
        <f t="shared" si="2"/>
        <v>0</v>
      </c>
      <c r="J16" s="41" t="s">
        <v>629</v>
      </c>
      <c r="K16" s="586">
        <v>33800</v>
      </c>
      <c r="L16" s="579"/>
      <c r="M16" s="588" t="s">
        <v>638</v>
      </c>
      <c r="O16" s="67">
        <f t="shared" si="4"/>
        <v>730</v>
      </c>
      <c r="Q16" s="67">
        <v>30</v>
      </c>
    </row>
    <row r="17" spans="1:35" ht="14.25">
      <c r="A17" s="574">
        <f t="shared" si="3"/>
        <v>14</v>
      </c>
      <c r="B17" s="590" t="s">
        <v>82</v>
      </c>
      <c r="C17" s="57">
        <v>180</v>
      </c>
      <c r="D17" s="580"/>
      <c r="E17" s="589">
        <v>220</v>
      </c>
      <c r="F17" s="582">
        <v>0.08</v>
      </c>
      <c r="G17" s="583">
        <f t="shared" si="0"/>
        <v>237.6</v>
      </c>
      <c r="H17" s="583">
        <f t="shared" si="1"/>
        <v>0</v>
      </c>
      <c r="I17" s="583">
        <f t="shared" si="2"/>
        <v>0</v>
      </c>
      <c r="J17" s="41" t="s">
        <v>629</v>
      </c>
      <c r="K17" s="586">
        <v>33540</v>
      </c>
      <c r="L17" s="579"/>
      <c r="M17" s="588" t="s">
        <v>638</v>
      </c>
      <c r="O17" s="67">
        <f t="shared" si="4"/>
        <v>730</v>
      </c>
      <c r="Q17" s="67">
        <v>35</v>
      </c>
    </row>
    <row r="18" spans="1:35" ht="14.25">
      <c r="A18" s="574">
        <f t="shared" si="3"/>
        <v>15</v>
      </c>
      <c r="B18" s="590" t="s">
        <v>81</v>
      </c>
      <c r="C18" s="57">
        <v>132</v>
      </c>
      <c r="D18" s="580"/>
      <c r="E18" s="589">
        <v>220</v>
      </c>
      <c r="F18" s="582">
        <v>0.08</v>
      </c>
      <c r="G18" s="583">
        <f t="shared" si="0"/>
        <v>237.6</v>
      </c>
      <c r="H18" s="583">
        <f t="shared" si="1"/>
        <v>0</v>
      </c>
      <c r="I18" s="583">
        <f t="shared" si="2"/>
        <v>0</v>
      </c>
      <c r="J18" s="41" t="s">
        <v>629</v>
      </c>
      <c r="K18" s="586">
        <v>33520</v>
      </c>
      <c r="L18" s="579"/>
      <c r="M18" s="588" t="s">
        <v>638</v>
      </c>
      <c r="O18" s="67">
        <f t="shared" si="4"/>
        <v>730</v>
      </c>
      <c r="Q18" s="67">
        <v>25</v>
      </c>
    </row>
    <row r="19" spans="1:35" ht="14.25">
      <c r="A19" s="574">
        <f t="shared" si="3"/>
        <v>16</v>
      </c>
      <c r="B19" s="590" t="s">
        <v>80</v>
      </c>
      <c r="C19" s="57">
        <v>108</v>
      </c>
      <c r="D19" s="580"/>
      <c r="E19" s="589">
        <v>220</v>
      </c>
      <c r="F19" s="582">
        <v>0.08</v>
      </c>
      <c r="G19" s="583">
        <f t="shared" si="0"/>
        <v>237.6</v>
      </c>
      <c r="H19" s="583">
        <f t="shared" si="1"/>
        <v>0</v>
      </c>
      <c r="I19" s="583">
        <f t="shared" si="2"/>
        <v>0</v>
      </c>
      <c r="J19" s="41" t="s">
        <v>629</v>
      </c>
      <c r="K19" s="586">
        <v>33510</v>
      </c>
      <c r="L19" s="579"/>
      <c r="M19" s="588" t="s">
        <v>638</v>
      </c>
      <c r="O19" s="67">
        <f t="shared" si="4"/>
        <v>730</v>
      </c>
      <c r="Q19" s="67">
        <v>55</v>
      </c>
    </row>
    <row r="20" spans="1:35" ht="14.25">
      <c r="A20" s="574">
        <f t="shared" si="3"/>
        <v>17</v>
      </c>
      <c r="B20" s="590" t="s">
        <v>86</v>
      </c>
      <c r="C20" s="57">
        <v>132</v>
      </c>
      <c r="D20" s="580"/>
      <c r="E20" s="589">
        <v>220</v>
      </c>
      <c r="F20" s="582">
        <v>0.08</v>
      </c>
      <c r="G20" s="583">
        <f t="shared" si="0"/>
        <v>237.6</v>
      </c>
      <c r="H20" s="583">
        <f t="shared" si="1"/>
        <v>0</v>
      </c>
      <c r="I20" s="583">
        <f t="shared" si="2"/>
        <v>0</v>
      </c>
      <c r="J20" s="41" t="s">
        <v>629</v>
      </c>
      <c r="K20" s="586">
        <v>33550</v>
      </c>
      <c r="L20" s="579"/>
      <c r="M20" s="588" t="s">
        <v>638</v>
      </c>
      <c r="O20" s="67">
        <f t="shared" si="4"/>
        <v>730</v>
      </c>
      <c r="Q20" s="67">
        <v>20</v>
      </c>
    </row>
    <row r="21" spans="1:35" ht="14.25">
      <c r="A21" s="574">
        <f t="shared" si="3"/>
        <v>18</v>
      </c>
      <c r="B21" s="53" t="s">
        <v>650</v>
      </c>
      <c r="C21" s="57">
        <v>480</v>
      </c>
      <c r="D21" s="580"/>
      <c r="E21" s="589">
        <v>220</v>
      </c>
      <c r="F21" s="582">
        <v>0.08</v>
      </c>
      <c r="G21" s="583">
        <f t="shared" si="0"/>
        <v>237.6</v>
      </c>
      <c r="H21" s="583">
        <f t="shared" si="1"/>
        <v>0</v>
      </c>
      <c r="I21" s="583">
        <f t="shared" si="2"/>
        <v>0</v>
      </c>
      <c r="J21" s="41" t="s">
        <v>629</v>
      </c>
      <c r="K21" s="594">
        <v>33530</v>
      </c>
      <c r="L21" s="579"/>
      <c r="M21" s="588" t="s">
        <v>638</v>
      </c>
      <c r="O21" s="67">
        <f t="shared" si="4"/>
        <v>730</v>
      </c>
      <c r="Q21" s="67">
        <v>25</v>
      </c>
    </row>
    <row r="22" spans="1:35" ht="14.25">
      <c r="A22" s="574">
        <f t="shared" si="3"/>
        <v>19</v>
      </c>
      <c r="B22" s="53" t="s">
        <v>85</v>
      </c>
      <c r="C22" s="57">
        <v>504</v>
      </c>
      <c r="D22" s="580"/>
      <c r="E22" s="589">
        <v>220</v>
      </c>
      <c r="F22" s="582">
        <v>0.08</v>
      </c>
      <c r="G22" s="583">
        <f t="shared" si="0"/>
        <v>237.6</v>
      </c>
      <c r="H22" s="583">
        <f t="shared" si="1"/>
        <v>0</v>
      </c>
      <c r="I22" s="583">
        <f t="shared" si="2"/>
        <v>0</v>
      </c>
      <c r="J22" s="41" t="s">
        <v>629</v>
      </c>
      <c r="K22" s="594">
        <v>33560</v>
      </c>
      <c r="L22" s="579"/>
      <c r="M22" s="588" t="s">
        <v>638</v>
      </c>
      <c r="O22" s="67">
        <f t="shared" si="4"/>
        <v>730</v>
      </c>
      <c r="Q22" s="67">
        <v>20</v>
      </c>
    </row>
    <row r="23" spans="1:35" ht="14.25">
      <c r="A23" s="574">
        <f t="shared" si="3"/>
        <v>20</v>
      </c>
      <c r="B23" s="53" t="s">
        <v>651</v>
      </c>
      <c r="C23" s="57">
        <v>208</v>
      </c>
      <c r="D23" s="580"/>
      <c r="E23" s="589">
        <v>450</v>
      </c>
      <c r="F23" s="582">
        <v>0.08</v>
      </c>
      <c r="G23" s="583">
        <f t="shared" si="0"/>
        <v>486</v>
      </c>
      <c r="H23" s="583">
        <f t="shared" si="1"/>
        <v>0</v>
      </c>
      <c r="I23" s="583">
        <f t="shared" si="2"/>
        <v>0</v>
      </c>
      <c r="J23" s="41" t="s">
        <v>629</v>
      </c>
      <c r="K23" s="594" t="s">
        <v>340</v>
      </c>
      <c r="L23" s="579"/>
      <c r="M23" s="8" t="s">
        <v>636</v>
      </c>
    </row>
    <row r="24" spans="1:35" ht="14.25">
      <c r="A24" s="574">
        <f t="shared" si="3"/>
        <v>21</v>
      </c>
      <c r="B24" s="595" t="s">
        <v>87</v>
      </c>
      <c r="C24" s="596">
        <v>1452</v>
      </c>
      <c r="D24" s="580"/>
      <c r="E24" s="589"/>
      <c r="F24" s="582">
        <v>0.08</v>
      </c>
      <c r="G24" s="583">
        <f t="shared" si="0"/>
        <v>0</v>
      </c>
      <c r="H24" s="583">
        <f t="shared" si="1"/>
        <v>0</v>
      </c>
      <c r="I24" s="583">
        <f t="shared" si="2"/>
        <v>0</v>
      </c>
      <c r="J24" s="41" t="s">
        <v>629</v>
      </c>
      <c r="K24" s="597">
        <v>33000</v>
      </c>
      <c r="L24" s="579"/>
      <c r="M24" s="588" t="s">
        <v>638</v>
      </c>
      <c r="O24" s="67">
        <f>2*365</f>
        <v>730</v>
      </c>
      <c r="Q24" s="67">
        <v>45</v>
      </c>
    </row>
    <row r="25" spans="1:35" ht="14.25">
      <c r="A25" s="574">
        <f t="shared" si="3"/>
        <v>22</v>
      </c>
      <c r="B25" s="595" t="s">
        <v>652</v>
      </c>
      <c r="C25" s="596">
        <v>550</v>
      </c>
      <c r="D25" s="580"/>
      <c r="E25" s="589"/>
      <c r="F25" s="582">
        <v>0.08</v>
      </c>
      <c r="G25" s="583">
        <f t="shared" si="0"/>
        <v>0</v>
      </c>
      <c r="H25" s="583">
        <f t="shared" si="1"/>
        <v>0</v>
      </c>
      <c r="I25" s="583">
        <f t="shared" si="2"/>
        <v>0</v>
      </c>
      <c r="J25" s="41" t="s">
        <v>629</v>
      </c>
      <c r="K25" s="598" t="s">
        <v>349</v>
      </c>
      <c r="M25" s="12" t="s">
        <v>653</v>
      </c>
      <c r="Q25" s="67">
        <f>SUM(Q8:Q24)</f>
        <v>525</v>
      </c>
      <c r="R25" s="8" t="s">
        <v>654</v>
      </c>
      <c r="W25" s="8" t="s">
        <v>655</v>
      </c>
      <c r="X25" s="8" t="s">
        <v>656</v>
      </c>
      <c r="Y25" s="67" t="s">
        <v>657</v>
      </c>
      <c r="Z25" s="8" t="s">
        <v>658</v>
      </c>
      <c r="AA25" s="8" t="s">
        <v>659</v>
      </c>
      <c r="AE25" s="8" t="s">
        <v>660</v>
      </c>
      <c r="AF25" s="8" t="s">
        <v>661</v>
      </c>
      <c r="AG25" s="67" t="s">
        <v>661</v>
      </c>
      <c r="AH25" s="8" t="s">
        <v>658</v>
      </c>
      <c r="AI25" s="8" t="s">
        <v>659</v>
      </c>
    </row>
    <row r="26" spans="1:35" ht="25.5">
      <c r="A26" s="574">
        <f t="shared" si="3"/>
        <v>23</v>
      </c>
      <c r="B26" s="599" t="s">
        <v>662</v>
      </c>
      <c r="C26" s="600" t="s">
        <v>663</v>
      </c>
      <c r="D26" s="574"/>
      <c r="E26" s="601"/>
      <c r="F26" s="582"/>
      <c r="G26" s="583"/>
      <c r="H26" s="583"/>
      <c r="I26" s="583"/>
      <c r="J26" s="602"/>
      <c r="K26" s="41"/>
      <c r="N26" s="67" t="s">
        <v>664</v>
      </c>
      <c r="O26" s="67">
        <f>SUM(O8:O25)</f>
        <v>10950</v>
      </c>
      <c r="P26" s="67"/>
      <c r="Q26" s="67">
        <f>Q25*365</f>
        <v>191625</v>
      </c>
      <c r="R26" s="603" t="s">
        <v>665</v>
      </c>
      <c r="Y26" s="68" t="s">
        <v>666</v>
      </c>
      <c r="Z26" s="603" t="s">
        <v>667</v>
      </c>
      <c r="AG26" s="68" t="s">
        <v>668</v>
      </c>
      <c r="AH26" s="603" t="s">
        <v>667</v>
      </c>
    </row>
    <row r="27" spans="1:35" s="67" customFormat="1" ht="15" customHeight="1">
      <c r="A27" s="574">
        <f t="shared" si="3"/>
        <v>24</v>
      </c>
      <c r="B27" s="621" t="s">
        <v>669</v>
      </c>
      <c r="C27" s="621"/>
      <c r="D27" s="621"/>
      <c r="E27" s="621"/>
      <c r="F27" s="621"/>
      <c r="G27" s="621"/>
      <c r="H27" s="621"/>
      <c r="I27" s="621"/>
      <c r="J27" s="621"/>
      <c r="K27" s="621"/>
      <c r="N27" s="67" t="s">
        <v>670</v>
      </c>
      <c r="O27" s="67">
        <f>O26*3</f>
        <v>32850</v>
      </c>
      <c r="Q27" s="67">
        <f>Q26/1000</f>
        <v>191.625</v>
      </c>
      <c r="R27" s="603" t="s">
        <v>671</v>
      </c>
      <c r="Y27" s="67">
        <f>365*0.22</f>
        <v>80.3</v>
      </c>
      <c r="Z27" s="603" t="s">
        <v>672</v>
      </c>
      <c r="AG27" s="67">
        <f>365*0.11</f>
        <v>40.15</v>
      </c>
      <c r="AH27" s="603" t="s">
        <v>672</v>
      </c>
    </row>
    <row r="28" spans="1:35" ht="15" customHeight="1">
      <c r="A28" s="622" t="s">
        <v>673</v>
      </c>
      <c r="B28" s="622"/>
      <c r="C28" s="622"/>
      <c r="D28" s="622"/>
      <c r="E28" s="604"/>
      <c r="F28" s="604"/>
      <c r="G28" s="605"/>
      <c r="H28" s="605"/>
      <c r="I28" s="605"/>
      <c r="J28" s="58"/>
      <c r="K28" s="41"/>
      <c r="Q28" s="67" t="s">
        <v>674</v>
      </c>
      <c r="Y28" s="593">
        <f>Y27/12</f>
        <v>6.6916666666666664</v>
      </c>
      <c r="Z28" s="8" t="s">
        <v>675</v>
      </c>
      <c r="AG28" s="593">
        <f>AG27/12</f>
        <v>3.3458333333333332</v>
      </c>
      <c r="AH28" s="8" t="s">
        <v>675</v>
      </c>
    </row>
    <row r="29" spans="1:35" ht="15" customHeight="1">
      <c r="A29" s="606"/>
      <c r="B29" s="607"/>
      <c r="C29" s="607"/>
      <c r="D29" s="607"/>
      <c r="E29" s="604"/>
      <c r="F29" s="604"/>
      <c r="G29" s="605"/>
      <c r="H29" s="605"/>
      <c r="I29" s="605"/>
      <c r="J29" s="58"/>
      <c r="K29" s="41"/>
      <c r="Y29" s="8">
        <f>Y28*3</f>
        <v>20.074999999999999</v>
      </c>
      <c r="Z29" s="8" t="s">
        <v>676</v>
      </c>
      <c r="AG29" s="8">
        <f>AG28*3</f>
        <v>10.0375</v>
      </c>
      <c r="AH29" s="8" t="s">
        <v>676</v>
      </c>
    </row>
    <row r="30" spans="1:35" ht="14.25">
      <c r="A30" s="574">
        <f>A27+1</f>
        <v>25</v>
      </c>
      <c r="B30" s="12" t="s">
        <v>677</v>
      </c>
      <c r="C30" s="12"/>
      <c r="D30" s="41">
        <f>13*3</f>
        <v>39</v>
      </c>
      <c r="E30" s="608">
        <v>140</v>
      </c>
      <c r="F30" s="576">
        <v>0.23</v>
      </c>
      <c r="G30" s="577">
        <f t="shared" ref="G30:G73" si="5">E30*F30+E30</f>
        <v>172.2</v>
      </c>
      <c r="H30" s="577">
        <f t="shared" ref="H30:H73" si="6">E30*D30</f>
        <v>5460</v>
      </c>
      <c r="I30" s="577">
        <f t="shared" ref="I30:I73" si="7">G30*D30</f>
        <v>6715.7999999999993</v>
      </c>
      <c r="J30" s="598" t="s">
        <v>678</v>
      </c>
      <c r="K30" s="41" t="s">
        <v>629</v>
      </c>
      <c r="Q30" s="67">
        <f>191/60</f>
        <v>3.1833333333333331</v>
      </c>
      <c r="R30" s="8" t="s">
        <v>679</v>
      </c>
    </row>
    <row r="31" spans="1:35" ht="14.25">
      <c r="A31" s="574">
        <f t="shared" ref="A31:A67" si="8">A30+1</f>
        <v>26</v>
      </c>
      <c r="B31" s="12" t="s">
        <v>680</v>
      </c>
      <c r="C31" s="12"/>
      <c r="D31" s="41">
        <f>25*3</f>
        <v>75</v>
      </c>
      <c r="E31" s="608">
        <v>150</v>
      </c>
      <c r="F31" s="576">
        <v>0.08</v>
      </c>
      <c r="G31" s="577">
        <f t="shared" si="5"/>
        <v>162</v>
      </c>
      <c r="H31" s="577">
        <f t="shared" si="6"/>
        <v>11250</v>
      </c>
      <c r="I31" s="577">
        <f t="shared" si="7"/>
        <v>12150</v>
      </c>
      <c r="J31" s="598" t="s">
        <v>681</v>
      </c>
      <c r="K31" s="41" t="s">
        <v>629</v>
      </c>
    </row>
    <row r="32" spans="1:35" ht="14.25">
      <c r="A32" s="574">
        <f t="shared" si="8"/>
        <v>27</v>
      </c>
      <c r="B32" s="12" t="s">
        <v>682</v>
      </c>
      <c r="C32" s="12"/>
      <c r="D32" s="41">
        <f>80*3</f>
        <v>240</v>
      </c>
      <c r="E32" s="608">
        <v>120</v>
      </c>
      <c r="F32" s="576">
        <v>0.08</v>
      </c>
      <c r="G32" s="577">
        <f t="shared" si="5"/>
        <v>129.6</v>
      </c>
      <c r="H32" s="577">
        <f t="shared" si="6"/>
        <v>28800</v>
      </c>
      <c r="I32" s="577">
        <f t="shared" si="7"/>
        <v>31104</v>
      </c>
      <c r="J32" s="598" t="s">
        <v>496</v>
      </c>
      <c r="K32" s="41" t="s">
        <v>629</v>
      </c>
    </row>
    <row r="33" spans="1:13" ht="14.25">
      <c r="A33" s="574">
        <f t="shared" si="8"/>
        <v>28</v>
      </c>
      <c r="B33" s="12" t="s">
        <v>683</v>
      </c>
      <c r="C33" s="12"/>
      <c r="D33" s="41">
        <f>1*3</f>
        <v>3</v>
      </c>
      <c r="E33" s="608">
        <v>70</v>
      </c>
      <c r="F33" s="576">
        <v>0.08</v>
      </c>
      <c r="G33" s="577">
        <f t="shared" si="5"/>
        <v>75.599999999999994</v>
      </c>
      <c r="H33" s="577">
        <f t="shared" si="6"/>
        <v>210</v>
      </c>
      <c r="I33" s="577">
        <f t="shared" si="7"/>
        <v>226.79999999999998</v>
      </c>
      <c r="J33" s="598" t="s">
        <v>684</v>
      </c>
      <c r="K33" s="41" t="s">
        <v>629</v>
      </c>
    </row>
    <row r="34" spans="1:13" ht="14.25">
      <c r="A34" s="574">
        <f t="shared" si="8"/>
        <v>29</v>
      </c>
      <c r="B34" s="12" t="s">
        <v>685</v>
      </c>
      <c r="C34" s="12"/>
      <c r="D34" s="41">
        <f>4*3</f>
        <v>12</v>
      </c>
      <c r="E34" s="608">
        <v>65</v>
      </c>
      <c r="F34" s="576">
        <v>0.08</v>
      </c>
      <c r="G34" s="577">
        <f t="shared" si="5"/>
        <v>70.2</v>
      </c>
      <c r="H34" s="577">
        <f t="shared" si="6"/>
        <v>780</v>
      </c>
      <c r="I34" s="577">
        <f t="shared" si="7"/>
        <v>842.40000000000009</v>
      </c>
      <c r="J34" s="598" t="s">
        <v>686</v>
      </c>
      <c r="K34" s="41" t="s">
        <v>629</v>
      </c>
    </row>
    <row r="35" spans="1:13" ht="14.25">
      <c r="A35" s="574">
        <f t="shared" si="8"/>
        <v>30</v>
      </c>
      <c r="B35" s="12" t="s">
        <v>687</v>
      </c>
      <c r="C35" s="12"/>
      <c r="D35" s="41">
        <f>48*3</f>
        <v>144</v>
      </c>
      <c r="E35" s="608">
        <v>140</v>
      </c>
      <c r="F35" s="576">
        <v>0.08</v>
      </c>
      <c r="G35" s="577">
        <f t="shared" si="5"/>
        <v>151.19999999999999</v>
      </c>
      <c r="H35" s="577">
        <f t="shared" si="6"/>
        <v>20160</v>
      </c>
      <c r="I35" s="577">
        <f t="shared" si="7"/>
        <v>21772.799999999999</v>
      </c>
      <c r="J35" s="598" t="s">
        <v>688</v>
      </c>
      <c r="K35" s="41" t="s">
        <v>629</v>
      </c>
    </row>
    <row r="36" spans="1:13" ht="14.25">
      <c r="A36" s="574">
        <f t="shared" si="8"/>
        <v>31</v>
      </c>
      <c r="B36" s="12" t="s">
        <v>689</v>
      </c>
      <c r="C36" s="12"/>
      <c r="D36" s="41">
        <f>6*3</f>
        <v>18</v>
      </c>
      <c r="E36" s="608">
        <v>50</v>
      </c>
      <c r="F36" s="576">
        <v>0.08</v>
      </c>
      <c r="G36" s="577">
        <f t="shared" si="5"/>
        <v>54</v>
      </c>
      <c r="H36" s="577">
        <f t="shared" si="6"/>
        <v>900</v>
      </c>
      <c r="I36" s="577">
        <f t="shared" si="7"/>
        <v>972</v>
      </c>
      <c r="J36" s="598" t="s">
        <v>690</v>
      </c>
      <c r="K36" s="41" t="s">
        <v>629</v>
      </c>
    </row>
    <row r="37" spans="1:13" ht="14.25">
      <c r="A37" s="574">
        <f t="shared" si="8"/>
        <v>32</v>
      </c>
      <c r="B37" s="12" t="s">
        <v>691</v>
      </c>
      <c r="C37" s="12"/>
      <c r="D37" s="41">
        <v>6</v>
      </c>
      <c r="E37" s="608">
        <v>290</v>
      </c>
      <c r="F37" s="576">
        <v>0.23</v>
      </c>
      <c r="G37" s="577">
        <f t="shared" si="5"/>
        <v>356.7</v>
      </c>
      <c r="H37" s="577">
        <f t="shared" si="6"/>
        <v>1740</v>
      </c>
      <c r="I37" s="577">
        <f t="shared" si="7"/>
        <v>2140.1999999999998</v>
      </c>
      <c r="J37" s="598">
        <v>651412</v>
      </c>
      <c r="K37" s="41" t="s">
        <v>629</v>
      </c>
    </row>
    <row r="38" spans="1:13" ht="14.25">
      <c r="A38" s="574">
        <f t="shared" si="8"/>
        <v>33</v>
      </c>
      <c r="B38" s="12" t="s">
        <v>692</v>
      </c>
      <c r="C38" s="12"/>
      <c r="D38" s="41">
        <f>5*3</f>
        <v>15</v>
      </c>
      <c r="E38" s="608">
        <v>95</v>
      </c>
      <c r="F38" s="576">
        <v>0.23</v>
      </c>
      <c r="G38" s="577">
        <f t="shared" si="5"/>
        <v>116.85</v>
      </c>
      <c r="H38" s="577">
        <f t="shared" si="6"/>
        <v>1425</v>
      </c>
      <c r="I38" s="577">
        <f t="shared" si="7"/>
        <v>1752.75</v>
      </c>
      <c r="J38" s="598">
        <v>973001</v>
      </c>
      <c r="K38" s="41" t="s">
        <v>629</v>
      </c>
    </row>
    <row r="39" spans="1:13" ht="14.25">
      <c r="A39" s="574">
        <f t="shared" si="8"/>
        <v>34</v>
      </c>
      <c r="B39" s="12" t="s">
        <v>693</v>
      </c>
      <c r="C39" s="12"/>
      <c r="D39" s="41">
        <f>1*3</f>
        <v>3</v>
      </c>
      <c r="E39" s="608">
        <v>95</v>
      </c>
      <c r="F39" s="576">
        <v>0.08</v>
      </c>
      <c r="G39" s="577">
        <f t="shared" si="5"/>
        <v>102.6</v>
      </c>
      <c r="H39" s="577">
        <f t="shared" si="6"/>
        <v>285</v>
      </c>
      <c r="I39" s="577">
        <f t="shared" si="7"/>
        <v>307.79999999999995</v>
      </c>
      <c r="J39" s="598">
        <v>81911</v>
      </c>
      <c r="K39" s="41" t="s">
        <v>629</v>
      </c>
    </row>
    <row r="40" spans="1:13" ht="14.25">
      <c r="A40" s="574">
        <f t="shared" si="8"/>
        <v>35</v>
      </c>
      <c r="B40" s="12" t="s">
        <v>694</v>
      </c>
      <c r="C40" s="12"/>
      <c r="D40" s="41">
        <f>1*3</f>
        <v>3</v>
      </c>
      <c r="E40" s="608">
        <v>190</v>
      </c>
      <c r="F40" s="576">
        <v>0.08</v>
      </c>
      <c r="G40" s="577">
        <f t="shared" si="5"/>
        <v>205.2</v>
      </c>
      <c r="H40" s="577">
        <f t="shared" si="6"/>
        <v>570</v>
      </c>
      <c r="I40" s="577">
        <f t="shared" si="7"/>
        <v>615.59999999999991</v>
      </c>
      <c r="J40" s="598">
        <v>81912</v>
      </c>
      <c r="K40" s="41" t="s">
        <v>629</v>
      </c>
    </row>
    <row r="41" spans="1:13" ht="14.25">
      <c r="A41" s="574">
        <f t="shared" si="8"/>
        <v>36</v>
      </c>
      <c r="B41" s="591" t="s">
        <v>695</v>
      </c>
      <c r="C41" s="591"/>
      <c r="D41" s="609">
        <f>2*3</f>
        <v>6</v>
      </c>
      <c r="E41" s="608">
        <v>200</v>
      </c>
      <c r="F41" s="576">
        <v>0.08</v>
      </c>
      <c r="G41" s="577">
        <f t="shared" si="5"/>
        <v>216</v>
      </c>
      <c r="H41" s="577">
        <f t="shared" si="6"/>
        <v>1200</v>
      </c>
      <c r="I41" s="577">
        <f t="shared" si="7"/>
        <v>1296</v>
      </c>
      <c r="J41" s="610">
        <v>34335</v>
      </c>
      <c r="K41" s="41" t="s">
        <v>629</v>
      </c>
    </row>
    <row r="42" spans="1:13" ht="14.25">
      <c r="A42" s="574">
        <f t="shared" si="8"/>
        <v>37</v>
      </c>
      <c r="B42" s="591" t="s">
        <v>696</v>
      </c>
      <c r="C42" s="591"/>
      <c r="D42" s="609">
        <f>2*3</f>
        <v>6</v>
      </c>
      <c r="E42" s="608">
        <v>324</v>
      </c>
      <c r="F42" s="576">
        <v>0.08</v>
      </c>
      <c r="G42" s="577">
        <f t="shared" si="5"/>
        <v>349.92</v>
      </c>
      <c r="H42" s="577">
        <f t="shared" si="6"/>
        <v>1944</v>
      </c>
      <c r="I42" s="577">
        <f t="shared" si="7"/>
        <v>2099.52</v>
      </c>
      <c r="J42" s="610">
        <v>98202</v>
      </c>
      <c r="K42" s="41" t="s">
        <v>634</v>
      </c>
    </row>
    <row r="43" spans="1:13" ht="14.25">
      <c r="A43" s="574">
        <f t="shared" si="8"/>
        <v>38</v>
      </c>
      <c r="B43" s="12" t="s">
        <v>697</v>
      </c>
      <c r="C43" s="12"/>
      <c r="D43" s="41">
        <f>2*3</f>
        <v>6</v>
      </c>
      <c r="E43" s="608">
        <v>175</v>
      </c>
      <c r="F43" s="576">
        <v>0.08</v>
      </c>
      <c r="G43" s="577">
        <f t="shared" si="5"/>
        <v>189</v>
      </c>
      <c r="H43" s="577">
        <f t="shared" si="6"/>
        <v>1050</v>
      </c>
      <c r="I43" s="577">
        <f t="shared" si="7"/>
        <v>1134</v>
      </c>
      <c r="J43" s="598">
        <v>33825</v>
      </c>
      <c r="K43" s="41" t="s">
        <v>629</v>
      </c>
    </row>
    <row r="44" spans="1:13" ht="14.25">
      <c r="A44" s="574">
        <f t="shared" si="8"/>
        <v>39</v>
      </c>
      <c r="B44" s="12" t="s">
        <v>698</v>
      </c>
      <c r="C44" s="12"/>
      <c r="D44" s="41">
        <f>2*3</f>
        <v>6</v>
      </c>
      <c r="E44" s="608">
        <v>150</v>
      </c>
      <c r="F44" s="576">
        <v>0.08</v>
      </c>
      <c r="G44" s="577">
        <f t="shared" si="5"/>
        <v>162</v>
      </c>
      <c r="H44" s="577">
        <f t="shared" si="6"/>
        <v>900</v>
      </c>
      <c r="I44" s="577">
        <f t="shared" si="7"/>
        <v>972</v>
      </c>
      <c r="J44" s="598">
        <v>33805</v>
      </c>
      <c r="K44" s="41" t="s">
        <v>629</v>
      </c>
    </row>
    <row r="45" spans="1:13" ht="14.25">
      <c r="A45" s="574">
        <f t="shared" si="8"/>
        <v>40</v>
      </c>
      <c r="B45" s="12" t="s">
        <v>699</v>
      </c>
      <c r="C45" s="12"/>
      <c r="D45" s="41">
        <f>3*3</f>
        <v>9</v>
      </c>
      <c r="E45" s="608">
        <v>170</v>
      </c>
      <c r="F45" s="576">
        <v>0.08</v>
      </c>
      <c r="G45" s="577">
        <f t="shared" si="5"/>
        <v>183.6</v>
      </c>
      <c r="H45" s="577">
        <f t="shared" si="6"/>
        <v>1530</v>
      </c>
      <c r="I45" s="577">
        <f t="shared" si="7"/>
        <v>1652.3999999999999</v>
      </c>
      <c r="J45" s="598">
        <v>33835</v>
      </c>
      <c r="K45" s="41" t="s">
        <v>629</v>
      </c>
      <c r="M45" s="8" t="s">
        <v>700</v>
      </c>
    </row>
    <row r="46" spans="1:13" ht="14.25">
      <c r="A46" s="574">
        <f t="shared" si="8"/>
        <v>41</v>
      </c>
      <c r="B46" s="12" t="s">
        <v>701</v>
      </c>
      <c r="C46" s="12"/>
      <c r="D46" s="41">
        <f>3*3</f>
        <v>9</v>
      </c>
      <c r="E46" s="608">
        <v>150</v>
      </c>
      <c r="F46" s="576">
        <v>0.08</v>
      </c>
      <c r="G46" s="577">
        <f t="shared" si="5"/>
        <v>162</v>
      </c>
      <c r="H46" s="577">
        <f t="shared" si="6"/>
        <v>1350</v>
      </c>
      <c r="I46" s="577">
        <f t="shared" si="7"/>
        <v>1458</v>
      </c>
      <c r="J46" s="598">
        <v>33885</v>
      </c>
      <c r="K46" s="41" t="s">
        <v>629</v>
      </c>
    </row>
    <row r="47" spans="1:13" ht="14.25">
      <c r="A47" s="574">
        <f t="shared" si="8"/>
        <v>42</v>
      </c>
      <c r="B47" s="12" t="s">
        <v>702</v>
      </c>
      <c r="C47" s="12"/>
      <c r="D47" s="41">
        <f>3*3</f>
        <v>9</v>
      </c>
      <c r="E47" s="608">
        <v>260</v>
      </c>
      <c r="F47" s="576">
        <v>0.08</v>
      </c>
      <c r="G47" s="577">
        <f t="shared" si="5"/>
        <v>280.8</v>
      </c>
      <c r="H47" s="577">
        <f t="shared" si="6"/>
        <v>2340</v>
      </c>
      <c r="I47" s="577">
        <f t="shared" si="7"/>
        <v>2527.2000000000003</v>
      </c>
      <c r="J47" s="598" t="s">
        <v>366</v>
      </c>
      <c r="K47" s="41" t="s">
        <v>629</v>
      </c>
    </row>
    <row r="48" spans="1:13" ht="14.25">
      <c r="A48" s="574">
        <f t="shared" si="8"/>
        <v>43</v>
      </c>
      <c r="B48" s="12" t="s">
        <v>703</v>
      </c>
      <c r="C48" s="12"/>
      <c r="D48" s="41">
        <f>2*3</f>
        <v>6</v>
      </c>
      <c r="E48" s="608">
        <v>250</v>
      </c>
      <c r="F48" s="576">
        <v>0.08</v>
      </c>
      <c r="G48" s="577">
        <f t="shared" si="5"/>
        <v>270</v>
      </c>
      <c r="H48" s="577">
        <f t="shared" si="6"/>
        <v>1500</v>
      </c>
      <c r="I48" s="577">
        <f t="shared" si="7"/>
        <v>1620</v>
      </c>
      <c r="J48" s="598" t="s">
        <v>370</v>
      </c>
      <c r="K48" s="41" t="s">
        <v>629</v>
      </c>
    </row>
    <row r="49" spans="1:11" ht="14.25">
      <c r="A49" s="574">
        <f t="shared" si="8"/>
        <v>44</v>
      </c>
      <c r="B49" s="12" t="s">
        <v>704</v>
      </c>
      <c r="C49" s="12"/>
      <c r="D49" s="41">
        <f>3*3</f>
        <v>9</v>
      </c>
      <c r="E49" s="608">
        <v>400</v>
      </c>
      <c r="F49" s="576">
        <v>0.08</v>
      </c>
      <c r="G49" s="577">
        <f t="shared" si="5"/>
        <v>432</v>
      </c>
      <c r="H49" s="577">
        <f t="shared" si="6"/>
        <v>3600</v>
      </c>
      <c r="I49" s="577">
        <f t="shared" si="7"/>
        <v>3888</v>
      </c>
      <c r="J49" s="598" t="s">
        <v>372</v>
      </c>
      <c r="K49" s="41" t="s">
        <v>629</v>
      </c>
    </row>
    <row r="50" spans="1:11" ht="14.25">
      <c r="A50" s="574">
        <f t="shared" si="8"/>
        <v>45</v>
      </c>
      <c r="B50" s="12" t="s">
        <v>705</v>
      </c>
      <c r="C50" s="12"/>
      <c r="D50" s="41">
        <f>2*3</f>
        <v>6</v>
      </c>
      <c r="E50" s="608">
        <v>150</v>
      </c>
      <c r="F50" s="576">
        <v>0.08</v>
      </c>
      <c r="G50" s="577">
        <f t="shared" si="5"/>
        <v>162</v>
      </c>
      <c r="H50" s="577">
        <f t="shared" si="6"/>
        <v>900</v>
      </c>
      <c r="I50" s="577">
        <f t="shared" si="7"/>
        <v>972</v>
      </c>
      <c r="J50" s="598">
        <v>33515</v>
      </c>
      <c r="K50" s="41" t="s">
        <v>629</v>
      </c>
    </row>
    <row r="51" spans="1:11" ht="14.25">
      <c r="A51" s="574">
        <f t="shared" si="8"/>
        <v>46</v>
      </c>
      <c r="B51" s="12" t="s">
        <v>706</v>
      </c>
      <c r="C51" s="12"/>
      <c r="D51" s="41">
        <f>2*3</f>
        <v>6</v>
      </c>
      <c r="E51" s="608">
        <v>350</v>
      </c>
      <c r="F51" s="576">
        <v>0.08</v>
      </c>
      <c r="G51" s="577">
        <f t="shared" si="5"/>
        <v>378</v>
      </c>
      <c r="H51" s="577">
        <f t="shared" si="6"/>
        <v>2100</v>
      </c>
      <c r="I51" s="577">
        <f t="shared" si="7"/>
        <v>2268</v>
      </c>
      <c r="J51" s="598">
        <v>33525</v>
      </c>
      <c r="K51" s="41" t="s">
        <v>629</v>
      </c>
    </row>
    <row r="52" spans="1:11" ht="14.25">
      <c r="A52" s="574">
        <f t="shared" si="8"/>
        <v>47</v>
      </c>
      <c r="B52" s="12" t="s">
        <v>707</v>
      </c>
      <c r="C52" s="12"/>
      <c r="D52" s="41">
        <f>5*3</f>
        <v>15</v>
      </c>
      <c r="E52" s="608">
        <v>150</v>
      </c>
      <c r="F52" s="576">
        <v>0.08</v>
      </c>
      <c r="G52" s="577">
        <f t="shared" si="5"/>
        <v>162</v>
      </c>
      <c r="H52" s="577">
        <f t="shared" si="6"/>
        <v>2250</v>
      </c>
      <c r="I52" s="577">
        <f t="shared" si="7"/>
        <v>2430</v>
      </c>
      <c r="J52" s="598">
        <v>33545</v>
      </c>
      <c r="K52" s="41" t="s">
        <v>629</v>
      </c>
    </row>
    <row r="53" spans="1:11" ht="14.25">
      <c r="A53" s="574">
        <f t="shared" si="8"/>
        <v>48</v>
      </c>
      <c r="B53" s="12" t="s">
        <v>708</v>
      </c>
      <c r="C53" s="12"/>
      <c r="D53" s="41">
        <f>2*3</f>
        <v>6</v>
      </c>
      <c r="E53" s="608">
        <v>150</v>
      </c>
      <c r="F53" s="576">
        <v>0.08</v>
      </c>
      <c r="G53" s="577">
        <f t="shared" si="5"/>
        <v>162</v>
      </c>
      <c r="H53" s="577">
        <f t="shared" si="6"/>
        <v>900</v>
      </c>
      <c r="I53" s="577">
        <f t="shared" si="7"/>
        <v>972</v>
      </c>
      <c r="J53" s="598" t="s">
        <v>379</v>
      </c>
      <c r="K53" s="41" t="s">
        <v>629</v>
      </c>
    </row>
    <row r="54" spans="1:11" ht="14.25">
      <c r="A54" s="574">
        <f t="shared" si="8"/>
        <v>49</v>
      </c>
      <c r="B54" s="12" t="s">
        <v>709</v>
      </c>
      <c r="C54" s="12"/>
      <c r="D54" s="41">
        <f>3*3</f>
        <v>9</v>
      </c>
      <c r="E54" s="608">
        <v>220</v>
      </c>
      <c r="F54" s="576">
        <v>0.08</v>
      </c>
      <c r="G54" s="577">
        <f t="shared" si="5"/>
        <v>237.6</v>
      </c>
      <c r="H54" s="577">
        <f t="shared" si="6"/>
        <v>1980</v>
      </c>
      <c r="I54" s="577">
        <f t="shared" si="7"/>
        <v>2138.4</v>
      </c>
      <c r="J54" s="598">
        <v>33535</v>
      </c>
      <c r="K54" s="41" t="s">
        <v>629</v>
      </c>
    </row>
    <row r="55" spans="1:11" ht="14.25">
      <c r="A55" s="574">
        <f t="shared" si="8"/>
        <v>50</v>
      </c>
      <c r="B55" s="12" t="s">
        <v>710</v>
      </c>
      <c r="C55" s="12"/>
      <c r="D55" s="41">
        <f>3*3</f>
        <v>9</v>
      </c>
      <c r="E55" s="608">
        <v>150</v>
      </c>
      <c r="F55" s="576">
        <v>0.08</v>
      </c>
      <c r="G55" s="577">
        <f t="shared" si="5"/>
        <v>162</v>
      </c>
      <c r="H55" s="577">
        <f t="shared" si="6"/>
        <v>1350</v>
      </c>
      <c r="I55" s="577">
        <f t="shared" si="7"/>
        <v>1458</v>
      </c>
      <c r="J55" s="598">
        <v>33565</v>
      </c>
      <c r="K55" s="41" t="s">
        <v>629</v>
      </c>
    </row>
    <row r="56" spans="1:11" ht="14.25">
      <c r="A56" s="574">
        <f t="shared" si="8"/>
        <v>51</v>
      </c>
      <c r="B56" s="12" t="s">
        <v>711</v>
      </c>
      <c r="C56" s="12"/>
      <c r="D56" s="41">
        <f>4*3</f>
        <v>12</v>
      </c>
      <c r="E56" s="608">
        <v>150</v>
      </c>
      <c r="F56" s="576">
        <v>0.08</v>
      </c>
      <c r="G56" s="577">
        <f t="shared" si="5"/>
        <v>162</v>
      </c>
      <c r="H56" s="577">
        <f t="shared" si="6"/>
        <v>1800</v>
      </c>
      <c r="I56" s="577">
        <f t="shared" si="7"/>
        <v>1944</v>
      </c>
      <c r="J56" s="598">
        <v>33555</v>
      </c>
      <c r="K56" s="41" t="s">
        <v>629</v>
      </c>
    </row>
    <row r="57" spans="1:11" ht="14.25">
      <c r="A57" s="574">
        <f t="shared" si="8"/>
        <v>52</v>
      </c>
      <c r="B57" s="12" t="s">
        <v>712</v>
      </c>
      <c r="C57" s="12"/>
      <c r="D57" s="41">
        <f>3*3</f>
        <v>9</v>
      </c>
      <c r="E57" s="608">
        <v>150</v>
      </c>
      <c r="F57" s="576">
        <v>0.08</v>
      </c>
      <c r="G57" s="577">
        <f t="shared" si="5"/>
        <v>162</v>
      </c>
      <c r="H57" s="577">
        <f t="shared" si="6"/>
        <v>1350</v>
      </c>
      <c r="I57" s="577">
        <f t="shared" si="7"/>
        <v>1458</v>
      </c>
      <c r="J57" s="598">
        <v>37205</v>
      </c>
      <c r="K57" s="41" t="s">
        <v>629</v>
      </c>
    </row>
    <row r="58" spans="1:11" ht="14.25">
      <c r="A58" s="574">
        <f t="shared" si="8"/>
        <v>53</v>
      </c>
      <c r="B58" s="12" t="s">
        <v>713</v>
      </c>
      <c r="C58" s="12"/>
      <c r="D58" s="41">
        <f>3*3</f>
        <v>9</v>
      </c>
      <c r="E58" s="608">
        <v>150</v>
      </c>
      <c r="F58" s="576">
        <v>0.08</v>
      </c>
      <c r="G58" s="577">
        <f t="shared" si="5"/>
        <v>162</v>
      </c>
      <c r="H58" s="577">
        <f t="shared" si="6"/>
        <v>1350</v>
      </c>
      <c r="I58" s="577">
        <f t="shared" si="7"/>
        <v>1458</v>
      </c>
      <c r="J58" s="598">
        <v>37215</v>
      </c>
      <c r="K58" s="41" t="s">
        <v>629</v>
      </c>
    </row>
    <row r="59" spans="1:11" ht="14.25">
      <c r="A59" s="574">
        <f t="shared" si="8"/>
        <v>54</v>
      </c>
      <c r="B59" s="12" t="s">
        <v>714</v>
      </c>
      <c r="C59" s="12"/>
      <c r="D59" s="41">
        <f>2*3</f>
        <v>6</v>
      </c>
      <c r="E59" s="608">
        <v>150</v>
      </c>
      <c r="F59" s="576">
        <v>0.08</v>
      </c>
      <c r="G59" s="577">
        <f t="shared" si="5"/>
        <v>162</v>
      </c>
      <c r="H59" s="577">
        <f t="shared" si="6"/>
        <v>900</v>
      </c>
      <c r="I59" s="577">
        <f t="shared" si="7"/>
        <v>972</v>
      </c>
      <c r="J59" s="598">
        <v>33605</v>
      </c>
      <c r="K59" s="41" t="s">
        <v>629</v>
      </c>
    </row>
    <row r="60" spans="1:11" ht="14.25">
      <c r="A60" s="574">
        <f t="shared" si="8"/>
        <v>55</v>
      </c>
      <c r="B60" s="12" t="s">
        <v>715</v>
      </c>
      <c r="C60" s="12"/>
      <c r="D60" s="41">
        <f>4*3</f>
        <v>12</v>
      </c>
      <c r="E60" s="608">
        <v>150</v>
      </c>
      <c r="F60" s="576">
        <v>0.08</v>
      </c>
      <c r="G60" s="577">
        <f t="shared" si="5"/>
        <v>162</v>
      </c>
      <c r="H60" s="577">
        <f t="shared" si="6"/>
        <v>1800</v>
      </c>
      <c r="I60" s="577">
        <f t="shared" si="7"/>
        <v>1944</v>
      </c>
      <c r="J60" s="598" t="s">
        <v>468</v>
      </c>
      <c r="K60" s="41" t="s">
        <v>629</v>
      </c>
    </row>
    <row r="61" spans="1:11" ht="14.25">
      <c r="A61" s="574">
        <f t="shared" si="8"/>
        <v>56</v>
      </c>
      <c r="B61" s="12" t="s">
        <v>716</v>
      </c>
      <c r="C61" s="12"/>
      <c r="D61" s="41">
        <f>4*3</f>
        <v>12</v>
      </c>
      <c r="E61" s="608">
        <v>300</v>
      </c>
      <c r="F61" s="576">
        <v>0.08</v>
      </c>
      <c r="G61" s="577">
        <f t="shared" si="5"/>
        <v>324</v>
      </c>
      <c r="H61" s="577">
        <f t="shared" si="6"/>
        <v>3600</v>
      </c>
      <c r="I61" s="577">
        <f t="shared" si="7"/>
        <v>3888</v>
      </c>
      <c r="J61" s="598" t="s">
        <v>480</v>
      </c>
      <c r="K61" s="41" t="s">
        <v>629</v>
      </c>
    </row>
    <row r="62" spans="1:11" ht="14.25">
      <c r="A62" s="574">
        <f t="shared" si="8"/>
        <v>57</v>
      </c>
      <c r="B62" s="44" t="s">
        <v>717</v>
      </c>
      <c r="C62" s="44"/>
      <c r="D62" s="41">
        <f>3*3</f>
        <v>9</v>
      </c>
      <c r="E62" s="608">
        <v>226</v>
      </c>
      <c r="F62" s="576">
        <v>0.08</v>
      </c>
      <c r="G62" s="577">
        <f t="shared" si="5"/>
        <v>244.08</v>
      </c>
      <c r="H62" s="577">
        <f t="shared" si="6"/>
        <v>2034</v>
      </c>
      <c r="I62" s="577">
        <f t="shared" si="7"/>
        <v>2196.7200000000003</v>
      </c>
      <c r="J62" s="598">
        <v>33005</v>
      </c>
      <c r="K62" s="41" t="s">
        <v>629</v>
      </c>
    </row>
    <row r="63" spans="1:11" ht="14.25">
      <c r="A63" s="574">
        <f t="shared" si="8"/>
        <v>58</v>
      </c>
      <c r="B63" s="44" t="s">
        <v>718</v>
      </c>
      <c r="C63" s="44"/>
      <c r="D63" s="41">
        <v>12</v>
      </c>
      <c r="E63" s="608">
        <v>478</v>
      </c>
      <c r="F63" s="576">
        <v>0.08</v>
      </c>
      <c r="G63" s="577">
        <f t="shared" si="5"/>
        <v>516.24</v>
      </c>
      <c r="H63" s="577">
        <f t="shared" si="6"/>
        <v>5736</v>
      </c>
      <c r="I63" s="577">
        <f t="shared" si="7"/>
        <v>6194.88</v>
      </c>
      <c r="J63" s="598" t="s">
        <v>480</v>
      </c>
      <c r="K63" s="41" t="s">
        <v>629</v>
      </c>
    </row>
    <row r="64" spans="1:11" ht="14.25">
      <c r="A64" s="574">
        <f t="shared" si="8"/>
        <v>59</v>
      </c>
      <c r="B64" s="587" t="s">
        <v>643</v>
      </c>
      <c r="C64" s="591"/>
      <c r="D64" s="609">
        <f>5*3</f>
        <v>15</v>
      </c>
      <c r="E64" s="608">
        <v>300</v>
      </c>
      <c r="F64" s="576">
        <v>0.08</v>
      </c>
      <c r="G64" s="577">
        <f t="shared" si="5"/>
        <v>324</v>
      </c>
      <c r="H64" s="577">
        <f t="shared" si="6"/>
        <v>4500</v>
      </c>
      <c r="I64" s="577">
        <f t="shared" si="7"/>
        <v>4860</v>
      </c>
      <c r="J64" s="610">
        <v>34339</v>
      </c>
      <c r="K64" s="41" t="s">
        <v>629</v>
      </c>
    </row>
    <row r="65" spans="1:17" ht="14.25">
      <c r="A65" s="574">
        <f t="shared" si="8"/>
        <v>60</v>
      </c>
      <c r="B65" s="587" t="s">
        <v>635</v>
      </c>
      <c r="C65" s="587"/>
      <c r="D65" s="609">
        <f>5*3</f>
        <v>15</v>
      </c>
      <c r="E65" s="608">
        <v>357</v>
      </c>
      <c r="F65" s="576">
        <v>0.08</v>
      </c>
      <c r="G65" s="577">
        <f t="shared" si="5"/>
        <v>385.56</v>
      </c>
      <c r="H65" s="577">
        <f t="shared" si="6"/>
        <v>5355</v>
      </c>
      <c r="I65" s="577">
        <f t="shared" si="7"/>
        <v>5783.4</v>
      </c>
      <c r="J65" s="610">
        <v>98201</v>
      </c>
      <c r="K65" s="41" t="s">
        <v>634</v>
      </c>
    </row>
    <row r="66" spans="1:17" ht="14.25">
      <c r="A66" s="574">
        <f t="shared" si="8"/>
        <v>61</v>
      </c>
      <c r="B66" s="611" t="s">
        <v>630</v>
      </c>
      <c r="C66" s="12"/>
      <c r="D66" s="41">
        <f>10*4</f>
        <v>40</v>
      </c>
      <c r="E66" s="608">
        <v>450</v>
      </c>
      <c r="F66" s="576">
        <v>0.08</v>
      </c>
      <c r="G66" s="577">
        <f t="shared" si="5"/>
        <v>486</v>
      </c>
      <c r="H66" s="577">
        <f t="shared" si="6"/>
        <v>18000</v>
      </c>
      <c r="I66" s="577">
        <f t="shared" si="7"/>
        <v>19440</v>
      </c>
      <c r="J66" s="598" t="s">
        <v>482</v>
      </c>
      <c r="K66" s="41" t="s">
        <v>629</v>
      </c>
    </row>
    <row r="67" spans="1:17" ht="14.25">
      <c r="A67" s="574">
        <f t="shared" si="8"/>
        <v>62</v>
      </c>
      <c r="B67" s="611" t="s">
        <v>653</v>
      </c>
      <c r="C67" s="12"/>
      <c r="D67" s="41">
        <f>4*3</f>
        <v>12</v>
      </c>
      <c r="E67" s="608">
        <v>603</v>
      </c>
      <c r="F67" s="576">
        <v>0.08</v>
      </c>
      <c r="G67" s="577">
        <f t="shared" si="5"/>
        <v>651.24</v>
      </c>
      <c r="H67" s="577">
        <f t="shared" si="6"/>
        <v>7236</v>
      </c>
      <c r="I67" s="577">
        <f t="shared" si="7"/>
        <v>7814.88</v>
      </c>
      <c r="J67" s="598" t="s">
        <v>482</v>
      </c>
      <c r="K67" s="41" t="s">
        <v>629</v>
      </c>
    </row>
    <row r="68" spans="1:17" ht="14.25">
      <c r="A68" s="574">
        <f>A66+1</f>
        <v>62</v>
      </c>
      <c r="B68" s="612" t="s">
        <v>638</v>
      </c>
      <c r="C68" s="12"/>
      <c r="D68" s="41">
        <f>4*3</f>
        <v>12</v>
      </c>
      <c r="E68" s="608">
        <v>1200</v>
      </c>
      <c r="F68" s="576">
        <v>0.08</v>
      </c>
      <c r="G68" s="577">
        <f t="shared" si="5"/>
        <v>1296</v>
      </c>
      <c r="H68" s="577">
        <f t="shared" si="6"/>
        <v>14400</v>
      </c>
      <c r="I68" s="577">
        <f t="shared" si="7"/>
        <v>15552</v>
      </c>
      <c r="J68" s="613" t="s">
        <v>719</v>
      </c>
      <c r="K68" s="41" t="s">
        <v>720</v>
      </c>
    </row>
    <row r="69" spans="1:17" ht="14.25">
      <c r="A69" s="574">
        <f>A68+1</f>
        <v>63</v>
      </c>
      <c r="B69" s="612" t="s">
        <v>721</v>
      </c>
      <c r="C69" s="12"/>
      <c r="D69" s="41">
        <f>4*3</f>
        <v>12</v>
      </c>
      <c r="E69" s="608">
        <v>1200</v>
      </c>
      <c r="F69" s="576">
        <v>0.08</v>
      </c>
      <c r="G69" s="577">
        <f t="shared" si="5"/>
        <v>1296</v>
      </c>
      <c r="H69" s="577">
        <f t="shared" si="6"/>
        <v>14400</v>
      </c>
      <c r="I69" s="577">
        <f t="shared" si="7"/>
        <v>15552</v>
      </c>
      <c r="J69" s="613" t="s">
        <v>722</v>
      </c>
      <c r="K69" s="41" t="s">
        <v>720</v>
      </c>
    </row>
    <row r="70" spans="1:17" ht="14.25">
      <c r="A70" s="574">
        <f>A69+1</f>
        <v>64</v>
      </c>
      <c r="B70" s="611" t="s">
        <v>632</v>
      </c>
      <c r="C70" s="12"/>
      <c r="D70" s="41">
        <f>2*3</f>
        <v>6</v>
      </c>
      <c r="E70" s="608">
        <v>1300</v>
      </c>
      <c r="F70" s="576">
        <v>0.08</v>
      </c>
      <c r="G70" s="577">
        <f t="shared" si="5"/>
        <v>1404</v>
      </c>
      <c r="H70" s="577">
        <f t="shared" si="6"/>
        <v>7800</v>
      </c>
      <c r="I70" s="577">
        <f t="shared" si="7"/>
        <v>8424</v>
      </c>
      <c r="J70" s="598" t="s">
        <v>723</v>
      </c>
      <c r="K70" s="41" t="s">
        <v>720</v>
      </c>
    </row>
    <row r="71" spans="1:17" ht="14.25">
      <c r="A71" s="574">
        <f>A70+1</f>
        <v>65</v>
      </c>
      <c r="B71" s="611" t="s">
        <v>724</v>
      </c>
      <c r="C71" s="12"/>
      <c r="D71" s="41">
        <f>2*3</f>
        <v>6</v>
      </c>
      <c r="E71" s="608">
        <v>1300</v>
      </c>
      <c r="F71" s="576">
        <v>0.08</v>
      </c>
      <c r="G71" s="577">
        <f t="shared" si="5"/>
        <v>1404</v>
      </c>
      <c r="H71" s="577">
        <f t="shared" si="6"/>
        <v>7800</v>
      </c>
      <c r="I71" s="577">
        <f t="shared" si="7"/>
        <v>8424</v>
      </c>
      <c r="J71" s="598" t="s">
        <v>725</v>
      </c>
      <c r="K71" s="41" t="s">
        <v>720</v>
      </c>
    </row>
    <row r="72" spans="1:17" s="68" customFormat="1" ht="25.5">
      <c r="A72" s="574">
        <f>A71+1</f>
        <v>66</v>
      </c>
      <c r="B72" s="49" t="s">
        <v>636</v>
      </c>
      <c r="C72" s="614"/>
      <c r="D72" s="11">
        <f>2*3</f>
        <v>6</v>
      </c>
      <c r="E72" s="608">
        <v>460</v>
      </c>
      <c r="F72" s="576">
        <v>0.08</v>
      </c>
      <c r="G72" s="577">
        <f t="shared" si="5"/>
        <v>496.8</v>
      </c>
      <c r="H72" s="577">
        <f t="shared" si="6"/>
        <v>2760</v>
      </c>
      <c r="I72" s="577">
        <f t="shared" si="7"/>
        <v>2980.8</v>
      </c>
      <c r="J72" s="610" t="s">
        <v>726</v>
      </c>
      <c r="K72" s="11" t="s">
        <v>720</v>
      </c>
      <c r="M72" s="68" t="s">
        <v>727</v>
      </c>
      <c r="O72" s="67"/>
      <c r="Q72" s="67"/>
    </row>
    <row r="73" spans="1:17" s="68" customFormat="1" ht="25.5">
      <c r="A73" s="574">
        <f>A72+1</f>
        <v>67</v>
      </c>
      <c r="B73" s="49" t="s">
        <v>728</v>
      </c>
      <c r="C73" s="614"/>
      <c r="D73" s="11">
        <f>2*3</f>
        <v>6</v>
      </c>
      <c r="E73" s="608">
        <v>460</v>
      </c>
      <c r="F73" s="576">
        <v>0.08</v>
      </c>
      <c r="G73" s="577">
        <f t="shared" si="5"/>
        <v>496.8</v>
      </c>
      <c r="H73" s="577">
        <f t="shared" si="6"/>
        <v>2760</v>
      </c>
      <c r="I73" s="577">
        <f t="shared" si="7"/>
        <v>2980.8</v>
      </c>
      <c r="J73" s="610" t="s">
        <v>729</v>
      </c>
      <c r="K73" s="11" t="s">
        <v>720</v>
      </c>
      <c r="M73" s="68" t="s">
        <v>727</v>
      </c>
      <c r="O73" s="67"/>
      <c r="Q73" s="67"/>
    </row>
    <row r="74" spans="1:17" ht="14.25">
      <c r="H74" s="615">
        <f>SUM(H4:H73)</f>
        <v>200055</v>
      </c>
      <c r="I74" s="615">
        <f>SUM(I4:I73)</f>
        <v>217353.15</v>
      </c>
    </row>
    <row r="75" spans="1:17" ht="14.25">
      <c r="H75" s="616"/>
    </row>
    <row r="76" spans="1:17" ht="14.25">
      <c r="B76" s="8" t="s">
        <v>730</v>
      </c>
    </row>
  </sheetData>
  <mergeCells count="6">
    <mergeCell ref="A1:I1"/>
    <mergeCell ref="A2:K2"/>
    <mergeCell ref="T2:U2"/>
    <mergeCell ref="J3:K3"/>
    <mergeCell ref="B27:K27"/>
    <mergeCell ref="A28:D28"/>
  </mergeCells>
  <pageMargins left="0.70000000000000007" right="0.70000000000000007" top="1.1437007874015752" bottom="1.1437007874015752" header="0.75000000000000011" footer="0.7500000000000001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809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Zadanie_nr_1</vt:lpstr>
      <vt:lpstr>Załącznik_nr_2</vt:lpstr>
      <vt:lpstr>Zadanie_nr_3</vt:lpstr>
      <vt:lpstr>Zadanie_nr_4</vt:lpstr>
      <vt:lpstr>Zadanie_nr_5</vt:lpstr>
      <vt:lpstr>Zadanie_nr_6</vt:lpstr>
      <vt:lpstr>Zadanie_nr_7</vt:lpstr>
      <vt:lpstr>Sheet3</vt:lpstr>
      <vt:lpstr>Sheet4</vt:lpstr>
      <vt:lpstr>Sheet5</vt:lpstr>
      <vt:lpstr>Sheet2</vt:lpstr>
      <vt:lpstr>Sheet7</vt:lpstr>
      <vt:lpstr>roboczy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MZ. Zapłotna</dc:creator>
  <cp:lastModifiedBy>Marta MZ. Zapłotna</cp:lastModifiedBy>
  <cp:revision>64</cp:revision>
  <cp:lastPrinted>2022-04-14T11:39:30Z</cp:lastPrinted>
  <dcterms:created xsi:type="dcterms:W3CDTF">2022-04-14T11:19:56Z</dcterms:created>
  <dcterms:modified xsi:type="dcterms:W3CDTF">2022-04-20T12:36:54Z</dcterms:modified>
</cp:coreProperties>
</file>